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leberleb\Desktop\Desktop-Dateien\20220201_Leitfaden_Roboter\FINALE DOKUMENTE\"/>
    </mc:Choice>
  </mc:AlternateContent>
  <bookViews>
    <workbookView xWindow="0" yWindow="0" windowWidth="23040" windowHeight="11235"/>
  </bookViews>
  <sheets>
    <sheet name="(M) Projektplan" sheetId="3" r:id="rId1"/>
    <sheet name="(M) Taktzeitabschätzung" sheetId="2" r:id="rId2"/>
    <sheet name="(M) Geschwindigkeitsgrenzwerte " sheetId="6" r:id="rId3"/>
  </sheets>
  <definedNames>
    <definedName name="_xlnm.Print_Area" localSheetId="2">'(M) Geschwindigkeitsgrenzwerte '!$A$1:$M$91</definedName>
    <definedName name="_xlnm.Print_Area" localSheetId="0">'(M) Projektplan'!$A$1:$L$53</definedName>
    <definedName name="_xlnm.Print_Area" localSheetId="1">'(M) Taktzeitabschätzung'!$A$1:$EY$40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 i="2" l="1"/>
  <c r="EH8" i="2"/>
  <c r="EI8" i="2" s="1"/>
  <c r="EJ8" i="2" s="1"/>
  <c r="EK8" i="2" s="1"/>
  <c r="EL8" i="2" s="1"/>
  <c r="EM8" i="2" s="1"/>
  <c r="EN8" i="2" s="1"/>
  <c r="EO8" i="2" s="1"/>
  <c r="EP8" i="2" s="1"/>
  <c r="EQ8" i="2" s="1"/>
  <c r="ER8" i="2" s="1"/>
  <c r="ES8" i="2" s="1"/>
  <c r="ET8" i="2" s="1"/>
  <c r="EU8" i="2" s="1"/>
  <c r="EV8" i="2" s="1"/>
  <c r="EW8" i="2" s="1"/>
  <c r="EX8" i="2" s="1"/>
  <c r="EY8" i="2" s="1"/>
  <c r="DQ8" i="2"/>
  <c r="DR8" i="2" s="1"/>
  <c r="DS8" i="2" s="1"/>
  <c r="DT8" i="2" s="1"/>
  <c r="DU8" i="2" s="1"/>
  <c r="DV8" i="2" s="1"/>
  <c r="DW8" i="2" s="1"/>
  <c r="DX8" i="2" s="1"/>
  <c r="DY8" i="2" s="1"/>
  <c r="DZ8" i="2" s="1"/>
  <c r="EA8" i="2" s="1"/>
  <c r="EB8" i="2" s="1"/>
  <c r="EC8" i="2" s="1"/>
  <c r="ED8" i="2" s="1"/>
  <c r="EE8" i="2" s="1"/>
  <c r="EF8" i="2" s="1"/>
  <c r="EG8" i="2" s="1"/>
  <c r="DA8" i="2"/>
  <c r="DB8" i="2"/>
  <c r="DC8" i="2"/>
  <c r="DD8" i="2"/>
  <c r="DE8" i="2"/>
  <c r="DF8" i="2" s="1"/>
  <c r="DG8" i="2" s="1"/>
  <c r="DH8" i="2" s="1"/>
  <c r="DI8" i="2" s="1"/>
  <c r="DJ8" i="2" s="1"/>
  <c r="DK8" i="2" s="1"/>
  <c r="DL8" i="2" s="1"/>
  <c r="DM8" i="2" s="1"/>
  <c r="DN8" i="2" s="1"/>
  <c r="DO8" i="2" s="1"/>
  <c r="DP8" i="2" s="1"/>
  <c r="P11" i="2"/>
  <c r="K11" i="2"/>
  <c r="Q11" i="2"/>
  <c r="O12" i="2" s="1"/>
  <c r="Q12" i="2" s="1"/>
  <c r="O14" i="2" s="1"/>
  <c r="Q14" i="2" s="1"/>
  <c r="O15" i="2" s="1"/>
  <c r="Q15" i="2" s="1"/>
  <c r="O18" i="2" s="1"/>
  <c r="G11" i="2"/>
  <c r="E12" i="2" s="1"/>
  <c r="G12" i="2" s="1"/>
  <c r="E14" i="2" s="1"/>
  <c r="G14" i="2" s="1"/>
  <c r="E15" i="2" s="1"/>
  <c r="G15" i="2" s="1"/>
  <c r="E18" i="2" s="1"/>
  <c r="S8" i="2"/>
  <c r="T8" i="2" s="1"/>
  <c r="U8" i="2" s="1"/>
  <c r="V8" i="2" s="1"/>
  <c r="W8" i="2" s="1"/>
  <c r="X8" i="2" s="1"/>
  <c r="Y8" i="2" s="1"/>
  <c r="AA8" i="2" s="1"/>
  <c r="AB8" i="2" s="1"/>
  <c r="AC8" i="2" s="1"/>
  <c r="AD8" i="2" s="1"/>
  <c r="AE8" i="2" s="1"/>
  <c r="AF8" i="2" s="1"/>
  <c r="AG8" i="2" s="1"/>
  <c r="AH8" i="2" s="1"/>
  <c r="AI8" i="2" s="1"/>
  <c r="AJ8" i="2" s="1"/>
  <c r="AK8" i="2" s="1"/>
  <c r="AL8" i="2" s="1"/>
  <c r="AM8" i="2" s="1"/>
  <c r="AN8" i="2" s="1"/>
  <c r="AO8" i="2" s="1"/>
  <c r="AP8" i="2" s="1"/>
  <c r="AQ8" i="2" s="1"/>
  <c r="AR8" i="2" s="1"/>
  <c r="AS8" i="2" s="1"/>
  <c r="AT8" i="2" s="1"/>
  <c r="AU8" i="2" s="1"/>
  <c r="AV8" i="2" s="1"/>
  <c r="AW8" i="2" s="1"/>
  <c r="AX8" i="2" s="1"/>
  <c r="AY8" i="2" s="1"/>
  <c r="AZ8" i="2" s="1"/>
  <c r="BA8" i="2" s="1"/>
  <c r="BB8" i="2" s="1"/>
  <c r="BC8" i="2" s="1"/>
  <c r="BD8" i="2" s="1"/>
  <c r="BE8" i="2" s="1"/>
  <c r="BF8" i="2" s="1"/>
  <c r="BG8" i="2" s="1"/>
  <c r="BH8" i="2" s="1"/>
  <c r="BI8" i="2" s="1"/>
  <c r="BJ8" i="2" s="1"/>
  <c r="BK8" i="2" s="1"/>
  <c r="BL8" i="2" s="1"/>
  <c r="BM8" i="2" s="1"/>
  <c r="BN8" i="2" s="1"/>
  <c r="BO8" i="2" s="1"/>
  <c r="BP8" i="2" s="1"/>
  <c r="BQ8" i="2" s="1"/>
  <c r="BR8" i="2" s="1"/>
  <c r="BS8" i="2" s="1"/>
  <c r="BT8" i="2" s="1"/>
  <c r="BU8" i="2" s="1"/>
  <c r="BV8" i="2" s="1"/>
  <c r="BW8" i="2" s="1"/>
  <c r="BX8" i="2" s="1"/>
  <c r="BY8" i="2" s="1"/>
  <c r="BZ8" i="2" s="1"/>
  <c r="CA8" i="2" s="1"/>
  <c r="CB8" i="2" s="1"/>
  <c r="CC8" i="2" s="1"/>
  <c r="CD8" i="2" s="1"/>
  <c r="CE8" i="2" s="1"/>
  <c r="CF8" i="2" s="1"/>
  <c r="CG8" i="2" s="1"/>
  <c r="CH8" i="2" s="1"/>
  <c r="CI8" i="2" s="1"/>
  <c r="CJ8" i="2" s="1"/>
  <c r="CK8" i="2" s="1"/>
  <c r="CL8" i="2" s="1"/>
  <c r="CM8" i="2" s="1"/>
  <c r="CN8" i="2" s="1"/>
  <c r="CO8" i="2" s="1"/>
  <c r="CP8" i="2" s="1"/>
  <c r="CQ8" i="2" s="1"/>
  <c r="CR8" i="2" s="1"/>
  <c r="CS8" i="2" s="1"/>
  <c r="CT8" i="2" s="1"/>
  <c r="CU8" i="2" s="1"/>
  <c r="CV8" i="2" s="1"/>
  <c r="CW8" i="2" s="1"/>
  <c r="CX8" i="2" s="1"/>
  <c r="CY8" i="2" s="1"/>
  <c r="CZ8" i="2" s="1"/>
  <c r="P40" i="2"/>
  <c r="P39" i="2"/>
  <c r="K40" i="2"/>
  <c r="K39" i="2"/>
  <c r="P36" i="2"/>
  <c r="P35" i="2"/>
  <c r="K36" i="2"/>
  <c r="K35" i="2"/>
  <c r="P15" i="2"/>
  <c r="P14" i="2"/>
  <c r="P12" i="2"/>
  <c r="K15" i="2"/>
  <c r="K14" i="2"/>
  <c r="K12" i="2"/>
  <c r="L11" i="2"/>
  <c r="J12" i="2" s="1"/>
  <c r="L12" i="2" s="1"/>
  <c r="J14" i="2" s="1"/>
  <c r="L14" i="2" s="1"/>
  <c r="J15" i="2" s="1"/>
  <c r="L15" i="2" s="1"/>
  <c r="J18" i="2" s="1"/>
  <c r="N33" i="2"/>
  <c r="N28" i="2"/>
  <c r="N29" i="2"/>
  <c r="N27" i="2"/>
  <c r="N25" i="2"/>
  <c r="N19" i="2"/>
  <c r="N20" i="2"/>
  <c r="N21" i="2"/>
  <c r="N18" i="2"/>
  <c r="N24" i="2"/>
  <c r="P28" i="2" l="1"/>
  <c r="P29" i="2"/>
  <c r="P27" i="2"/>
  <c r="P25" i="2"/>
  <c r="P24" i="2"/>
  <c r="P18" i="2"/>
  <c r="Q18" i="2" s="1"/>
  <c r="O19" i="2" s="1"/>
  <c r="Q19" i="2" s="1"/>
  <c r="O20" i="2" s="1"/>
  <c r="P20" i="2"/>
  <c r="P21" i="2"/>
  <c r="P19" i="2"/>
  <c r="P33" i="2"/>
  <c r="K33" i="2"/>
  <c r="C4" i="6"/>
  <c r="I8" i="6" s="1"/>
  <c r="E13" i="6"/>
  <c r="E15" i="6"/>
  <c r="F15" i="6"/>
  <c r="E16" i="6"/>
  <c r="F16" i="6"/>
  <c r="E17" i="6"/>
  <c r="F17" i="6"/>
  <c r="E18" i="6"/>
  <c r="F18" i="6"/>
  <c r="E19" i="6"/>
  <c r="F19" i="6"/>
  <c r="E20" i="6"/>
  <c r="F20" i="6"/>
  <c r="E21" i="6"/>
  <c r="F21" i="6"/>
  <c r="E22" i="6"/>
  <c r="F22" i="6"/>
  <c r="E23" i="6"/>
  <c r="F23" i="6"/>
  <c r="E24" i="6"/>
  <c r="F24" i="6"/>
  <c r="C28" i="6"/>
  <c r="D28" i="6"/>
  <c r="D29" i="6"/>
  <c r="D30" i="6"/>
  <c r="D31" i="6"/>
  <c r="D32" i="6"/>
  <c r="D33" i="6"/>
  <c r="D34" i="6"/>
  <c r="D35" i="6"/>
  <c r="D36" i="6"/>
  <c r="D37" i="6"/>
  <c r="D38" i="6"/>
  <c r="I54" i="6" s="1"/>
  <c r="I71" i="6" s="1"/>
  <c r="D39" i="6"/>
  <c r="Q20" i="2" l="1"/>
  <c r="O21" i="2" s="1"/>
  <c r="Q21" i="2" s="1"/>
  <c r="O22" i="2" s="1"/>
  <c r="Q22" i="2" s="1"/>
  <c r="O24" i="2" s="1"/>
  <c r="Q24" i="2" s="1"/>
  <c r="O25" i="2" s="1"/>
  <c r="Q25" i="2" s="1"/>
  <c r="O27" i="2" s="1"/>
  <c r="Q27" i="2" s="1"/>
  <c r="O28" i="2" s="1"/>
  <c r="Q28" i="2" s="1"/>
  <c r="O29" i="2" s="1"/>
  <c r="Q29" i="2" s="1"/>
  <c r="O30" i="2" s="1"/>
  <c r="Q30" i="2" s="1"/>
  <c r="O33" i="2" s="1"/>
  <c r="Q33" i="2" s="1"/>
  <c r="O34" i="2" s="1"/>
  <c r="Q34" i="2" s="1"/>
  <c r="O35" i="2" s="1"/>
  <c r="I46" i="6"/>
  <c r="I63" i="6" s="1"/>
  <c r="E8" i="6"/>
  <c r="E47" i="6" s="1"/>
  <c r="E64" i="6" s="1"/>
  <c r="M8" i="6"/>
  <c r="D8" i="6"/>
  <c r="D51" i="6" s="1"/>
  <c r="D68" i="6" s="1"/>
  <c r="L8" i="6"/>
  <c r="C8" i="6"/>
  <c r="C47" i="6" s="1"/>
  <c r="C64" i="6" s="1"/>
  <c r="J8" i="6"/>
  <c r="J51" i="6" s="1"/>
  <c r="J68" i="6" s="1"/>
  <c r="H8" i="6"/>
  <c r="H44" i="6" s="1"/>
  <c r="H61" i="6" s="1"/>
  <c r="K8" i="6"/>
  <c r="K44" i="6" s="1"/>
  <c r="K61" i="6" s="1"/>
  <c r="G8" i="6"/>
  <c r="G51" i="6" s="1"/>
  <c r="G68" i="6" s="1"/>
  <c r="F8" i="6"/>
  <c r="F47" i="6" s="1"/>
  <c r="F64" i="6" s="1"/>
  <c r="I51" i="6"/>
  <c r="I68" i="6" s="1"/>
  <c r="I49" i="6"/>
  <c r="I66" i="6" s="1"/>
  <c r="I44" i="6"/>
  <c r="I61" i="6" s="1"/>
  <c r="I52" i="6"/>
  <c r="I69" i="6" s="1"/>
  <c r="I47" i="6"/>
  <c r="I64" i="6" s="1"/>
  <c r="I55" i="6"/>
  <c r="I72" i="6" s="1"/>
  <c r="I50" i="6"/>
  <c r="I67" i="6" s="1"/>
  <c r="I53" i="6"/>
  <c r="I70" i="6" s="1"/>
  <c r="I48" i="6"/>
  <c r="I65" i="6" s="1"/>
  <c r="C50" i="6"/>
  <c r="C67" i="6" s="1"/>
  <c r="I45" i="6"/>
  <c r="I62" i="6" s="1"/>
  <c r="L54" i="6"/>
  <c r="L71" i="6" s="1"/>
  <c r="D54" i="6"/>
  <c r="D71" i="6" s="1"/>
  <c r="L46" i="6"/>
  <c r="L63" i="6" s="1"/>
  <c r="E45" i="6"/>
  <c r="E62" i="6" s="1"/>
  <c r="H29" i="2"/>
  <c r="H21" i="2"/>
  <c r="H28" i="2"/>
  <c r="H27" i="2"/>
  <c r="H25" i="2"/>
  <c r="H24" i="2"/>
  <c r="H19" i="2"/>
  <c r="H20" i="2"/>
  <c r="H18" i="2"/>
  <c r="I28" i="2"/>
  <c r="I29" i="2"/>
  <c r="I27" i="2"/>
  <c r="I25" i="2"/>
  <c r="K25" i="2" s="1"/>
  <c r="I24" i="2"/>
  <c r="I19" i="2"/>
  <c r="K19" i="2" s="1"/>
  <c r="I20" i="2"/>
  <c r="K20" i="2" s="1"/>
  <c r="I21" i="2"/>
  <c r="I18" i="2"/>
  <c r="C33" i="2"/>
  <c r="F33" i="2" s="1"/>
  <c r="C29" i="2"/>
  <c r="F29" i="2" s="1"/>
  <c r="C28" i="2"/>
  <c r="F28" i="2" s="1"/>
  <c r="C27" i="2"/>
  <c r="F27" i="2" s="1"/>
  <c r="C25" i="2"/>
  <c r="F25" i="2" s="1"/>
  <c r="C24" i="2"/>
  <c r="F24" i="2" s="1"/>
  <c r="C21" i="2"/>
  <c r="F21" i="2" s="1"/>
  <c r="C20" i="2"/>
  <c r="F20" i="2" s="1"/>
  <c r="C19" i="2"/>
  <c r="F19" i="2" s="1"/>
  <c r="C18" i="2"/>
  <c r="F18" i="2" s="1"/>
  <c r="G18" i="2" s="1"/>
  <c r="E19" i="2" s="1"/>
  <c r="K27" i="2" l="1"/>
  <c r="Q35" i="2"/>
  <c r="O36" i="2" s="1"/>
  <c r="Q36" i="2" s="1"/>
  <c r="O39" i="2" s="1"/>
  <c r="Q39" i="2" s="1"/>
  <c r="O40" i="2" s="1"/>
  <c r="Q40" i="2" s="1"/>
  <c r="J46" i="6"/>
  <c r="J63" i="6" s="1"/>
  <c r="J54" i="6"/>
  <c r="J71" i="6" s="1"/>
  <c r="F54" i="6"/>
  <c r="F71" i="6" s="1"/>
  <c r="F48" i="6"/>
  <c r="F65" i="6" s="1"/>
  <c r="K52" i="6"/>
  <c r="K69" i="6" s="1"/>
  <c r="K50" i="6"/>
  <c r="K67" i="6" s="1"/>
  <c r="E50" i="6"/>
  <c r="E67" i="6" s="1"/>
  <c r="G19" i="2"/>
  <c r="E20" i="2" s="1"/>
  <c r="G20" i="2" s="1"/>
  <c r="E21" i="2" s="1"/>
  <c r="G21" i="2" s="1"/>
  <c r="E22" i="2" s="1"/>
  <c r="G22" i="2" s="1"/>
  <c r="E24" i="2" s="1"/>
  <c r="G24" i="2" s="1"/>
  <c r="E25" i="2" s="1"/>
  <c r="G25" i="2" s="1"/>
  <c r="E27" i="2" s="1"/>
  <c r="G27" i="2" s="1"/>
  <c r="E28" i="2" s="1"/>
  <c r="G28" i="2" s="1"/>
  <c r="E29" i="2" s="1"/>
  <c r="G29" i="2" s="1"/>
  <c r="E30" i="2" s="1"/>
  <c r="G30" i="2" s="1"/>
  <c r="E33" i="2" s="1"/>
  <c r="G33" i="2" s="1"/>
  <c r="E35" i="2" s="1"/>
  <c r="G35" i="2" s="1"/>
  <c r="E36" i="2" s="1"/>
  <c r="G36" i="2" s="1"/>
  <c r="E39" i="2" s="1"/>
  <c r="G39" i="2" s="1"/>
  <c r="E40" i="2" s="1"/>
  <c r="G40" i="2" s="1"/>
  <c r="C44" i="6"/>
  <c r="C61" i="6" s="1"/>
  <c r="H51" i="6"/>
  <c r="H68" i="6" s="1"/>
  <c r="E55" i="6"/>
  <c r="E72" i="6" s="1"/>
  <c r="E53" i="6"/>
  <c r="E70" i="6" s="1"/>
  <c r="K54" i="6"/>
  <c r="K71" i="6" s="1"/>
  <c r="E54" i="6"/>
  <c r="E71" i="6" s="1"/>
  <c r="E49" i="6"/>
  <c r="E66" i="6" s="1"/>
  <c r="E52" i="6"/>
  <c r="E69" i="6" s="1"/>
  <c r="E44" i="6"/>
  <c r="E61" i="6" s="1"/>
  <c r="E51" i="6"/>
  <c r="E68" i="6" s="1"/>
  <c r="K55" i="6"/>
  <c r="K72" i="6" s="1"/>
  <c r="E46" i="6"/>
  <c r="E63" i="6" s="1"/>
  <c r="E48" i="6"/>
  <c r="E65" i="6" s="1"/>
  <c r="K24" i="2"/>
  <c r="M54" i="6"/>
  <c r="M71" i="6" s="1"/>
  <c r="M47" i="6"/>
  <c r="M64" i="6" s="1"/>
  <c r="M53" i="6"/>
  <c r="M70" i="6" s="1"/>
  <c r="M50" i="6"/>
  <c r="M67" i="6" s="1"/>
  <c r="M52" i="6"/>
  <c r="M69" i="6" s="1"/>
  <c r="M44" i="6"/>
  <c r="M61" i="6" s="1"/>
  <c r="M48" i="6"/>
  <c r="M65" i="6" s="1"/>
  <c r="M49" i="6"/>
  <c r="M66" i="6" s="1"/>
  <c r="M46" i="6"/>
  <c r="M63" i="6" s="1"/>
  <c r="M55" i="6"/>
  <c r="M72" i="6" s="1"/>
  <c r="M45" i="6"/>
  <c r="M62" i="6" s="1"/>
  <c r="G44" i="6"/>
  <c r="G61" i="6" s="1"/>
  <c r="G45" i="6"/>
  <c r="G62" i="6" s="1"/>
  <c r="G49" i="6"/>
  <c r="G66" i="6" s="1"/>
  <c r="G48" i="6"/>
  <c r="G65" i="6" s="1"/>
  <c r="G53" i="6"/>
  <c r="G70" i="6" s="1"/>
  <c r="G50" i="6"/>
  <c r="G67" i="6" s="1"/>
  <c r="G52" i="6"/>
  <c r="G69" i="6" s="1"/>
  <c r="G54" i="6"/>
  <c r="G71" i="6" s="1"/>
  <c r="G47" i="6"/>
  <c r="G64" i="6" s="1"/>
  <c r="K46" i="6"/>
  <c r="K63" i="6" s="1"/>
  <c r="C49" i="6"/>
  <c r="C66" i="6" s="1"/>
  <c r="F50" i="6"/>
  <c r="F67" i="6" s="1"/>
  <c r="K49" i="6"/>
  <c r="K66" i="6" s="1"/>
  <c r="F46" i="6"/>
  <c r="F63" i="6" s="1"/>
  <c r="H45" i="6"/>
  <c r="H62" i="6" s="1"/>
  <c r="H48" i="6"/>
  <c r="H65" i="6" s="1"/>
  <c r="H49" i="6"/>
  <c r="H66" i="6" s="1"/>
  <c r="H53" i="6"/>
  <c r="H70" i="6" s="1"/>
  <c r="H47" i="6"/>
  <c r="H64" i="6" s="1"/>
  <c r="H55" i="6"/>
  <c r="H72" i="6" s="1"/>
  <c r="H52" i="6"/>
  <c r="H69" i="6" s="1"/>
  <c r="H54" i="6"/>
  <c r="H71" i="6" s="1"/>
  <c r="H50" i="6"/>
  <c r="H67" i="6" s="1"/>
  <c r="H46" i="6"/>
  <c r="H63" i="6" s="1"/>
  <c r="D49" i="6"/>
  <c r="D66" i="6" s="1"/>
  <c r="D53" i="6"/>
  <c r="D70" i="6" s="1"/>
  <c r="D55" i="6"/>
  <c r="D72" i="6" s="1"/>
  <c r="D50" i="6"/>
  <c r="D67" i="6" s="1"/>
  <c r="D47" i="6"/>
  <c r="D64" i="6" s="1"/>
  <c r="D52" i="6"/>
  <c r="D69" i="6" s="1"/>
  <c r="D45" i="6"/>
  <c r="D62" i="6" s="1"/>
  <c r="D48" i="6"/>
  <c r="D65" i="6" s="1"/>
  <c r="C55" i="6"/>
  <c r="C72" i="6" s="1"/>
  <c r="L50" i="6"/>
  <c r="L67" i="6" s="1"/>
  <c r="L52" i="6"/>
  <c r="L69" i="6" s="1"/>
  <c r="L48" i="6"/>
  <c r="L65" i="6" s="1"/>
  <c r="L49" i="6"/>
  <c r="L66" i="6" s="1"/>
  <c r="L53" i="6"/>
  <c r="L70" i="6" s="1"/>
  <c r="L45" i="6"/>
  <c r="L62" i="6" s="1"/>
  <c r="L47" i="6"/>
  <c r="L64" i="6" s="1"/>
  <c r="L55" i="6"/>
  <c r="L72" i="6" s="1"/>
  <c r="L44" i="6"/>
  <c r="L61" i="6" s="1"/>
  <c r="F55" i="6"/>
  <c r="F72" i="6" s="1"/>
  <c r="F44" i="6"/>
  <c r="F61" i="6" s="1"/>
  <c r="F52" i="6"/>
  <c r="F69" i="6" s="1"/>
  <c r="F45" i="6"/>
  <c r="F62" i="6" s="1"/>
  <c r="F49" i="6"/>
  <c r="F66" i="6" s="1"/>
  <c r="F53" i="6"/>
  <c r="F70" i="6" s="1"/>
  <c r="C51" i="6"/>
  <c r="C68" i="6" s="1"/>
  <c r="L51" i="6"/>
  <c r="L68" i="6" s="1"/>
  <c r="F51" i="6"/>
  <c r="F68" i="6" s="1"/>
  <c r="G55" i="6"/>
  <c r="G72" i="6" s="1"/>
  <c r="D46" i="6"/>
  <c r="D63" i="6" s="1"/>
  <c r="C48" i="6"/>
  <c r="C65" i="6" s="1"/>
  <c r="C53" i="6"/>
  <c r="C70" i="6" s="1"/>
  <c r="C45" i="6"/>
  <c r="C62" i="6" s="1"/>
  <c r="D44" i="6"/>
  <c r="D61" i="6" s="1"/>
  <c r="C46" i="6"/>
  <c r="C63" i="6" s="1"/>
  <c r="K48" i="6"/>
  <c r="K65" i="6" s="1"/>
  <c r="K45" i="6"/>
  <c r="K62" i="6" s="1"/>
  <c r="K53" i="6"/>
  <c r="K70" i="6" s="1"/>
  <c r="K51" i="6"/>
  <c r="K68" i="6" s="1"/>
  <c r="C54" i="6"/>
  <c r="C71" i="6" s="1"/>
  <c r="M51" i="6"/>
  <c r="M68" i="6" s="1"/>
  <c r="C52" i="6"/>
  <c r="C69" i="6" s="1"/>
  <c r="K47" i="6"/>
  <c r="K64" i="6" s="1"/>
  <c r="G46" i="6"/>
  <c r="G63" i="6" s="1"/>
  <c r="J50" i="6"/>
  <c r="J67" i="6" s="1"/>
  <c r="J52" i="6"/>
  <c r="J69" i="6" s="1"/>
  <c r="J45" i="6"/>
  <c r="J62" i="6" s="1"/>
  <c r="J48" i="6"/>
  <c r="J65" i="6" s="1"/>
  <c r="J49" i="6"/>
  <c r="J66" i="6" s="1"/>
  <c r="J53" i="6"/>
  <c r="J70" i="6" s="1"/>
  <c r="J44" i="6"/>
  <c r="J61" i="6" s="1"/>
  <c r="J47" i="6"/>
  <c r="J64" i="6" s="1"/>
  <c r="J55" i="6"/>
  <c r="J72" i="6" s="1"/>
  <c r="K29" i="2"/>
  <c r="K18" i="2"/>
  <c r="L18" i="2" s="1"/>
  <c r="J19" i="2" s="1"/>
  <c r="L19" i="2" s="1"/>
  <c r="K21" i="2"/>
  <c r="K28" i="2"/>
  <c r="J20" i="2" l="1"/>
  <c r="L20" i="2" s="1"/>
  <c r="J21" i="2" s="1"/>
  <c r="L21" i="2" s="1"/>
  <c r="J22" i="2" s="1"/>
  <c r="L22" i="2" s="1"/>
  <c r="J24" i="2" l="1"/>
  <c r="L24" i="2" s="1"/>
  <c r="J25" i="2" l="1"/>
  <c r="L25" i="2" s="1"/>
  <c r="J27" i="2" l="1"/>
  <c r="L27" i="2" s="1"/>
  <c r="J28" i="2" l="1"/>
  <c r="L28" i="2" s="1"/>
  <c r="J29" i="2" l="1"/>
  <c r="L29" i="2" s="1"/>
  <c r="J30" i="2" s="1"/>
  <c r="L30" i="2" s="1"/>
  <c r="J33" i="2" s="1"/>
  <c r="L33" i="2" s="1"/>
  <c r="J34" i="2" s="1"/>
  <c r="L34" i="2" s="1"/>
  <c r="J35" i="2" s="1"/>
  <c r="L35" i="2" s="1"/>
  <c r="J36" i="2" s="1"/>
  <c r="L36" i="2" s="1"/>
  <c r="J39" i="2" s="1"/>
  <c r="L39" i="2" s="1"/>
  <c r="J40" i="2" l="1"/>
  <c r="L40" i="2" s="1"/>
</calcChain>
</file>

<file path=xl/comments1.xml><?xml version="1.0" encoding="utf-8"?>
<comments xmlns="http://schemas.openxmlformats.org/spreadsheetml/2006/main">
  <authors>
    <author>Becker, Anne-Grete</author>
  </authors>
  <commentList>
    <comment ref="B1" authorId="0" shapeId="0">
      <text>
        <r>
          <rPr>
            <b/>
            <sz val="9"/>
            <color indexed="81"/>
            <rFont val="Segoe UI"/>
            <charset val="1"/>
          </rPr>
          <t>Becker, Anne-Grete:</t>
        </r>
        <r>
          <rPr>
            <sz val="9"/>
            <color indexed="81"/>
            <rFont val="Segoe UI"/>
            <charset val="1"/>
          </rPr>
          <t xml:space="preserve">
1.Textfeld vergrößern, Ansprechpartner nicht sichtbar.
2. Französische Anfürhungszeichen.
3. Grundsätzlich: vor und nach "/" keine Leerstelle</t>
        </r>
      </text>
    </comment>
    <comment ref="L6" authorId="0" shapeId="0">
      <text>
        <r>
          <rPr>
            <b/>
            <sz val="9"/>
            <color indexed="81"/>
            <rFont val="Segoe UI"/>
            <charset val="1"/>
          </rPr>
          <t>Becker, Anne-Grete:</t>
        </r>
        <r>
          <rPr>
            <sz val="9"/>
            <color indexed="81"/>
            <rFont val="Segoe UI"/>
            <charset val="1"/>
          </rPr>
          <t xml:space="preserve">
Wofür steht das "*"?
Warum steht es bei einigen Bemerkungen und bei anderen nicht?</t>
        </r>
      </text>
    </comment>
    <comment ref="E7" authorId="0" shapeId="0">
      <text>
        <r>
          <rPr>
            <b/>
            <sz val="9"/>
            <color indexed="81"/>
            <rFont val="Segoe UI"/>
            <charset val="1"/>
          </rPr>
          <t>Becker, Anne-Grete:</t>
        </r>
        <r>
          <rPr>
            <sz val="9"/>
            <color indexed="81"/>
            <rFont val="Segoe UI"/>
            <charset val="1"/>
          </rPr>
          <t xml:space="preserve">
m.E. sollten in einer Legende die Kürzel, z.B. M, C, I, AR, R, definiert werden, der Verständlichkeit halber</t>
        </r>
      </text>
    </comment>
    <comment ref="B10" authorId="0" shapeId="0">
      <text>
        <r>
          <rPr>
            <b/>
            <sz val="9"/>
            <color indexed="81"/>
            <rFont val="Segoe UI"/>
            <charset val="1"/>
          </rPr>
          <t>Becker, Anne-Grete:</t>
        </r>
        <r>
          <rPr>
            <sz val="9"/>
            <color indexed="81"/>
            <rFont val="Segoe UI"/>
            <charset val="1"/>
          </rPr>
          <t xml:space="preserve">
… "und" deren ...</t>
        </r>
      </text>
    </comment>
    <comment ref="L15" authorId="0" shapeId="0">
      <text>
        <r>
          <rPr>
            <b/>
            <sz val="9"/>
            <color indexed="81"/>
            <rFont val="Segoe UI"/>
            <charset val="1"/>
          </rPr>
          <t>Becker, Anne-Grete:</t>
        </r>
        <r>
          <rPr>
            <sz val="9"/>
            <color indexed="81"/>
            <rFont val="Segoe UI"/>
            <charset val="1"/>
          </rPr>
          <t xml:space="preserve">
Detaillierungsgrad</t>
        </r>
      </text>
    </comment>
    <comment ref="B17" authorId="0" shapeId="0">
      <text>
        <r>
          <rPr>
            <b/>
            <sz val="9"/>
            <color indexed="81"/>
            <rFont val="Segoe UI"/>
            <charset val="1"/>
          </rPr>
          <t>Becker, Anne-Grete:</t>
        </r>
        <r>
          <rPr>
            <sz val="9"/>
            <color indexed="81"/>
            <rFont val="Segoe UI"/>
            <charset val="1"/>
          </rPr>
          <t xml:space="preserve">
B"e"schaffungen</t>
        </r>
      </text>
    </comment>
    <comment ref="B21" authorId="0" shapeId="0">
      <text>
        <r>
          <rPr>
            <b/>
            <sz val="9"/>
            <color indexed="81"/>
            <rFont val="Segoe UI"/>
            <charset val="1"/>
          </rPr>
          <t>Becker, Anne-Grete:</t>
        </r>
        <r>
          <rPr>
            <sz val="9"/>
            <color indexed="81"/>
            <rFont val="Segoe UI"/>
            <charset val="1"/>
          </rPr>
          <t xml:space="preserve">
Müsste nach Dritten nicht besser ein ":" stehen? Ansonsten verstehe ich dies nicht.</t>
        </r>
      </text>
    </comment>
    <comment ref="L27" authorId="0" shapeId="0">
      <text>
        <r>
          <rPr>
            <b/>
            <sz val="9"/>
            <color indexed="81"/>
            <rFont val="Segoe UI"/>
            <charset val="1"/>
          </rPr>
          <t>Becker, Anne-Grete:</t>
        </r>
        <r>
          <rPr>
            <sz val="9"/>
            <color indexed="81"/>
            <rFont val="Segoe UI"/>
            <charset val="1"/>
          </rPr>
          <t xml:space="preserve">
RACI -&gt; evtl. auch hier nochmal die Langform</t>
        </r>
      </text>
    </comment>
    <comment ref="B42" authorId="0" shapeId="0">
      <text>
        <r>
          <rPr>
            <b/>
            <sz val="9"/>
            <color indexed="81"/>
            <rFont val="Segoe UI"/>
            <charset val="1"/>
          </rPr>
          <t>Becker, Anne-Grete:</t>
        </r>
        <r>
          <rPr>
            <sz val="9"/>
            <color indexed="81"/>
            <rFont val="Segoe UI"/>
            <charset val="1"/>
          </rPr>
          <t xml:space="preserve">
PT = ?</t>
        </r>
      </text>
    </comment>
  </commentList>
</comments>
</file>

<file path=xl/comments2.xml><?xml version="1.0" encoding="utf-8"?>
<comments xmlns="http://schemas.openxmlformats.org/spreadsheetml/2006/main">
  <authors>
    <author>Becker, Anne-Grete</author>
  </authors>
  <commentList>
    <comment ref="B74" authorId="0" shapeId="0">
      <text>
        <r>
          <rPr>
            <b/>
            <sz val="9"/>
            <color indexed="81"/>
            <rFont val="Segoe UI"/>
            <family val="2"/>
          </rPr>
          <t>Becker, Anne-Grete:</t>
        </r>
        <r>
          <rPr>
            <sz val="9"/>
            <color indexed="81"/>
            <rFont val="Segoe UI"/>
            <family val="2"/>
          </rPr>
          <t xml:space="preserve">
1. evtl. besser:
+/- 15 N
2. was ist "GTE75"? Die Bezeichnung des Roboters? Falls ja: bislang ist vermieden worden, den Roboternamen zu nennen.</t>
        </r>
      </text>
    </comment>
    <comment ref="B87" authorId="0" shapeId="0">
      <text>
        <r>
          <rPr>
            <b/>
            <sz val="9"/>
            <color indexed="81"/>
            <rFont val="Segoe UI"/>
            <family val="2"/>
          </rPr>
          <t>Becker, Anne-Grete:</t>
        </r>
        <r>
          <rPr>
            <sz val="9"/>
            <color indexed="81"/>
            <rFont val="Segoe UI"/>
            <family val="2"/>
          </rPr>
          <t xml:space="preserve">
Leerstelle einfügen
&lt;= 250</t>
        </r>
      </text>
    </comment>
    <comment ref="B91" authorId="0" shapeId="0">
      <text>
        <r>
          <rPr>
            <b/>
            <sz val="9"/>
            <color indexed="81"/>
            <rFont val="Segoe UI"/>
            <family val="2"/>
          </rPr>
          <t>Becker, Anne-Grete:</t>
        </r>
        <r>
          <rPr>
            <sz val="9"/>
            <color indexed="81"/>
            <rFont val="Segoe UI"/>
            <family val="2"/>
          </rPr>
          <t xml:space="preserve">
1. … zum "E"rmitteln ...
2. Das menschlicht Gewicht wir"d" mit 75 kg …
3. … ist es notwendig, Messungen ... 
</t>
        </r>
      </text>
    </comment>
  </commentList>
</comments>
</file>

<file path=xl/sharedStrings.xml><?xml version="1.0" encoding="utf-8"?>
<sst xmlns="http://schemas.openxmlformats.org/spreadsheetml/2006/main" count="561" uniqueCount="239">
  <si>
    <t>Referenznummer</t>
  </si>
  <si>
    <t>Phasen und Aktivitäten</t>
  </si>
  <si>
    <t>A</t>
  </si>
  <si>
    <t>Projektanbahnung</t>
  </si>
  <si>
    <t>Prozess Planung Projektrahmen</t>
  </si>
  <si>
    <t>A.1</t>
  </si>
  <si>
    <t>B.2</t>
  </si>
  <si>
    <t>AR</t>
  </si>
  <si>
    <t>I</t>
  </si>
  <si>
    <t>A.1.5</t>
  </si>
  <si>
    <t>A.1.6</t>
  </si>
  <si>
    <t>A.1.2</t>
  </si>
  <si>
    <t>A.1.3</t>
  </si>
  <si>
    <t>A.1.4</t>
  </si>
  <si>
    <t>B</t>
  </si>
  <si>
    <t>B.1</t>
  </si>
  <si>
    <t>C</t>
  </si>
  <si>
    <t>Kundengespräche führen</t>
  </si>
  <si>
    <t>Dokumentation von Kundenkontakten/ -gesprächen</t>
  </si>
  <si>
    <t>Abschluss einer Geheimhaltungsvereinbarung</t>
  </si>
  <si>
    <t xml:space="preserve">Prozessplanung </t>
  </si>
  <si>
    <t>Erste Abschätzung von Projektlaufzeit, Budget, Ertrag, Risiken/ Chancen un deren Eintrittswahrscheinlichkeit</t>
  </si>
  <si>
    <t>Analyse der Kundenbedürfnisse/ des Kundennutzen</t>
  </si>
  <si>
    <t>Überprüfung der Machbarkeit</t>
  </si>
  <si>
    <t>Überprüfung rechtlicher Erfordernisse</t>
  </si>
  <si>
    <t>Angebotserstellung</t>
  </si>
  <si>
    <t>Projektrahmen-, Kosten- und Terminplanung</t>
  </si>
  <si>
    <t>Einschätzung der Projektrisiken</t>
  </si>
  <si>
    <t>Bei notwendigen Bschaffungen: Berücksichtigung der Ausschreibungsfristen und Lieferzeiten</t>
  </si>
  <si>
    <t>Planungsdokumentation im Projektmanagementplan</t>
  </si>
  <si>
    <t>Durchführung Exportkontrolle</t>
  </si>
  <si>
    <t>Durchführung Zollanmeldung</t>
  </si>
  <si>
    <t>Bei Abgabe von Erklärungen gegenüber Dritten, Dokumentation im Rahmen des Projektgeschäftes</t>
  </si>
  <si>
    <t>Prüfung CE-Kennzeichnung</t>
  </si>
  <si>
    <t>Vertragsabschluss mit Kunden</t>
  </si>
  <si>
    <t>Phase Feinplanung</t>
  </si>
  <si>
    <t>Erarbeitung und Erteilung interner Projektauftrag</t>
  </si>
  <si>
    <t>Bereitstellung aller projektrelevanten Informationen</t>
  </si>
  <si>
    <t>Projektteam zusammenstellen und Rollen definieren</t>
  </si>
  <si>
    <t>Planungsprozess</t>
  </si>
  <si>
    <t>Ziele (Qualitativer und Quantitativer Nutzen)</t>
  </si>
  <si>
    <t>Produkt und Anforderungen</t>
  </si>
  <si>
    <t>Qualität</t>
  </si>
  <si>
    <t>Organisation</t>
  </si>
  <si>
    <t>Beschaffung</t>
  </si>
  <si>
    <t>Kommunikation</t>
  </si>
  <si>
    <t>Stakeholderanalyse</t>
  </si>
  <si>
    <t>Risiko</t>
  </si>
  <si>
    <t>Prozess Planung Projektinhalte</t>
  </si>
  <si>
    <t>Projektstrukturplan (PSP) erstellen</t>
  </si>
  <si>
    <t>Arbeitspaketdefinition</t>
  </si>
  <si>
    <t>Ressourcenplanung</t>
  </si>
  <si>
    <t>Aufwandsschätzung (PT)</t>
  </si>
  <si>
    <t>Kostenschätzung (€)</t>
  </si>
  <si>
    <t>Ablaufplanung</t>
  </si>
  <si>
    <t>Ergänzung Projektmanagementplan</t>
  </si>
  <si>
    <t>Abnahme Projektmanagementplan</t>
  </si>
  <si>
    <t>Verteilung Projektmanagementplan</t>
  </si>
  <si>
    <t>Phase Projektumsetzung</t>
  </si>
  <si>
    <t>Verteilung und Koordination der Arbeitspakete</t>
  </si>
  <si>
    <t>Ausführung Teilaufgaben und Arbeitspakete</t>
  </si>
  <si>
    <t>Sicherstellung des Informationsflusses</t>
  </si>
  <si>
    <t>Teamentwicklung (Training etc.)</t>
  </si>
  <si>
    <t>Konfliktlösung im Team</t>
  </si>
  <si>
    <t>Verbindlichkeit</t>
  </si>
  <si>
    <t>Kunde</t>
  </si>
  <si>
    <t>Interner Auftraggeber</t>
  </si>
  <si>
    <t>Lenkungsausschuss</t>
  </si>
  <si>
    <t>Akquise- Themenverantwortlicher</t>
  </si>
  <si>
    <t>Ressourcenverantwortlicher</t>
  </si>
  <si>
    <t>Projektleiter</t>
  </si>
  <si>
    <t>Projektmitarbeiter</t>
  </si>
  <si>
    <t>Verwaltung</t>
  </si>
  <si>
    <t>Bemerkung</t>
  </si>
  <si>
    <t>Ergebnis der Auftragsklärung mit Auftraggeber</t>
  </si>
  <si>
    <t>M</t>
  </si>
  <si>
    <t>C*</t>
  </si>
  <si>
    <t>*der bereits benannte Projektleiter</t>
  </si>
  <si>
    <t>Akquisitionsrelevante Kontaktinformationen dokumentieren und ablegen</t>
  </si>
  <si>
    <t>M*</t>
  </si>
  <si>
    <t>*bei geplantem Austausch vertraulicher Informationen</t>
  </si>
  <si>
    <t>*z. B. Exportkontrolle, Lizenzmodelle</t>
  </si>
  <si>
    <t>Detallierungsgrad dem Projekt- und Angebotstyp anpassen</t>
  </si>
  <si>
    <t>C bedeutet hier, dass die Risiken der entsprechenden Stakeholder eingeholt und in die Risikoplanung einbezogen werden</t>
  </si>
  <si>
    <t>R</t>
  </si>
  <si>
    <t>S</t>
  </si>
  <si>
    <t>*bei Projekten mit Auslandsbezug</t>
  </si>
  <si>
    <t>*bei Importen und Exporten aus/in Drittländer/n</t>
  </si>
  <si>
    <t>Stichwort: Compliance</t>
  </si>
  <si>
    <t>Projektleiter-Autorisierung</t>
  </si>
  <si>
    <t>D</t>
  </si>
  <si>
    <t>Informationen von beiden Seiten (Auftraggeber und Auftragnehmer)</t>
  </si>
  <si>
    <t>RACI anpassen</t>
  </si>
  <si>
    <t>Ziele werden aus dem Szenario abgeleitet und SMART gesetzt</t>
  </si>
  <si>
    <t>Akzeptanzkriterien festlegen</t>
  </si>
  <si>
    <t>Hier sollte der Beschaffungsverantwortliche eingebunden werden</t>
  </si>
  <si>
    <t>Beinhaltet Eskalationsstufen, Kommunikationswege und -prozeduren (intern wie extern)</t>
  </si>
  <si>
    <t>Betroffenheit, Einstellung, Einfluss, Strategie</t>
  </si>
  <si>
    <t>C.2</t>
  </si>
  <si>
    <t>C.1</t>
  </si>
  <si>
    <t>Analog Ablaufplan</t>
  </si>
  <si>
    <t>inkl. Abhängigkeiten</t>
  </si>
  <si>
    <t>Nicht alle Stakeholder müssen über alle Punkte detalliert informiert werden</t>
  </si>
  <si>
    <t>Insbesondere über regelmäßige Teammeetings</t>
  </si>
  <si>
    <t>X</t>
  </si>
  <si>
    <t>D.1</t>
  </si>
  <si>
    <t>D.2</t>
  </si>
  <si>
    <t>D.3</t>
  </si>
  <si>
    <t>D.4</t>
  </si>
  <si>
    <t>D.5</t>
  </si>
  <si>
    <t>C.2.1</t>
  </si>
  <si>
    <t>C.2.2</t>
  </si>
  <si>
    <t>C.2.3</t>
  </si>
  <si>
    <t>C.2.4</t>
  </si>
  <si>
    <t>C.2.5</t>
  </si>
  <si>
    <t>C.2.6</t>
  </si>
  <si>
    <t>C.2.7</t>
  </si>
  <si>
    <t>C.2.8</t>
  </si>
  <si>
    <t>C.2.9</t>
  </si>
  <si>
    <t>C.1.1</t>
  </si>
  <si>
    <t>C.1.2</t>
  </si>
  <si>
    <t>C.1.3</t>
  </si>
  <si>
    <t>C.1.4</t>
  </si>
  <si>
    <t>C.1.5</t>
  </si>
  <si>
    <t>C.1.6</t>
  </si>
  <si>
    <t>C.1.7</t>
  </si>
  <si>
    <t>C.1.8</t>
  </si>
  <si>
    <t>A.1.1</t>
  </si>
  <si>
    <t>A.2</t>
  </si>
  <si>
    <t>A.2.1</t>
  </si>
  <si>
    <t>A.2.2</t>
  </si>
  <si>
    <t>A.2.3</t>
  </si>
  <si>
    <t>A.2.4</t>
  </si>
  <si>
    <t>A.2.5</t>
  </si>
  <si>
    <t>A.2.6</t>
  </si>
  <si>
    <t>A.2.7</t>
  </si>
  <si>
    <t>A.2.8</t>
  </si>
  <si>
    <t>A.3</t>
  </si>
  <si>
    <t>B.3</t>
  </si>
  <si>
    <t>Dauer</t>
  </si>
  <si>
    <t>A.4</t>
  </si>
  <si>
    <t>A.5</t>
  </si>
  <si>
    <t>Greifer schließen</t>
  </si>
  <si>
    <t>Greifer oeffnen</t>
  </si>
  <si>
    <t>Aktivität</t>
  </si>
  <si>
    <t>Pick and Place</t>
  </si>
  <si>
    <t>Austausch Tray</t>
  </si>
  <si>
    <t>Entfernung mm</t>
  </si>
  <si>
    <t>Geschw. mm/s</t>
  </si>
  <si>
    <t>A.3.1</t>
  </si>
  <si>
    <t>A.3.2</t>
  </si>
  <si>
    <t>A.3.3</t>
  </si>
  <si>
    <t>A.4.1</t>
  </si>
  <si>
    <t>A.4.2</t>
  </si>
  <si>
    <t>A.5.1</t>
  </si>
  <si>
    <t>A.5.2</t>
  </si>
  <si>
    <t>A.5.3</t>
  </si>
  <si>
    <t>A.5.4</t>
  </si>
  <si>
    <t>Signal "Programmstart" durch Produktionsmitarbeitenden</t>
  </si>
  <si>
    <t>Schnelle Linearbewegung abwaerts 5 cm</t>
  </si>
  <si>
    <t>Positionierung mit Offset 5 cm über WS1</t>
  </si>
  <si>
    <t>Langsame Linearbewegung abwaerts 3,5 cm</t>
  </si>
  <si>
    <t>A.3.4</t>
  </si>
  <si>
    <t>A.3.5</t>
  </si>
  <si>
    <t>Werkstück (WS) "heben"</t>
  </si>
  <si>
    <t>Anfahren Fördermittel (hier: Förderband)</t>
  </si>
  <si>
    <t xml:space="preserve">Arretierung Förderhilfsmittel (WT1) auf Position </t>
  </si>
  <si>
    <t>Förderhilfsmittel (WT1) anliefern (hier: Gitterbox mit Dosen in Trays)</t>
  </si>
  <si>
    <t>Maßnahmen am Arbeitsplatz (hier: Vorbereitung WT)</t>
  </si>
  <si>
    <t>Werkstück (WS) "holen" (hier: leere Dose)</t>
  </si>
  <si>
    <t>Schnelle Linearbewegung aufwaerts 15 cm</t>
  </si>
  <si>
    <t>Positionierung mit Offset 5 cm über Fördermittel</t>
  </si>
  <si>
    <t>Langsame Linearbewegung abwaerts 4 cm</t>
  </si>
  <si>
    <t>Werkstück (WS) "positionieren"</t>
  </si>
  <si>
    <t>Maßnahmen am Arbeitsplatz (hier: Austausch Tray-Lage)</t>
  </si>
  <si>
    <t>Signal "Tray entfernen"</t>
  </si>
  <si>
    <t>Einnehmen der Home-Position</t>
  </si>
  <si>
    <t>Vorbereitung Förderhilfsmittel (WT1) durch Produktionsmitarbeitenden (hier: Tray-Lage entfernen)</t>
  </si>
  <si>
    <t>Vorbereitung Förderhilfsmittel (WT1) durch Produktionsmitarbeitenden (hier: Gitterbox öffnen)</t>
  </si>
  <si>
    <t xml:space="preserve">Maßnahmen zum Arbeitsplatz </t>
  </si>
  <si>
    <t>Zufuehrung WT1</t>
  </si>
  <si>
    <t>Abfuehrung WT1</t>
  </si>
  <si>
    <t>Vorbereitung Förderhilfsmittel (WT1) durch Produktionsmitarbeitenden (hier: Gitterbox schließen)</t>
  </si>
  <si>
    <t>Förderhilfsmittel (WT1) entfernen (hier: Gitterbox)</t>
  </si>
  <si>
    <t>D.1.1</t>
  </si>
  <si>
    <t>D.1.2</t>
  </si>
  <si>
    <t>kürzeste Taktzeit</t>
  </si>
  <si>
    <t>mittlere Taktzeit</t>
  </si>
  <si>
    <t>größte Taktzeit</t>
  </si>
  <si>
    <t>mm/s</t>
  </si>
  <si>
    <t>&lt;=250 mm/s unterm Knie</t>
  </si>
  <si>
    <t>ca. 500 mm/s Beine und Oberkörper</t>
  </si>
  <si>
    <t>ca. 1000 mm/s Arme und Hände</t>
  </si>
  <si>
    <t>Kopf nicht treffen oder einklemmen!</t>
  </si>
  <si>
    <t>Unterschenkel</t>
  </si>
  <si>
    <t>Oberschenkel und Knie</t>
  </si>
  <si>
    <t>Hände und Finger</t>
  </si>
  <si>
    <t>Unterarme und Handgelenke</t>
  </si>
  <si>
    <t>Oberarme und Ellenbogengelenke</t>
  </si>
  <si>
    <t>Becken</t>
  </si>
  <si>
    <t>Bauch</t>
  </si>
  <si>
    <t>Brustkorb</t>
  </si>
  <si>
    <t>Rücken und Schultern</t>
  </si>
  <si>
    <t>Hals</t>
  </si>
  <si>
    <t>Gesicht</t>
  </si>
  <si>
    <t>Schädel und Stirn</t>
  </si>
  <si>
    <t>vrel in mm/s</t>
  </si>
  <si>
    <t>Effektive Masse 
mH</t>
  </si>
  <si>
    <t>Kraft
N</t>
  </si>
  <si>
    <t>Druck
 N/cm²</t>
  </si>
  <si>
    <t>Transient</t>
  </si>
  <si>
    <t>Quasistatisch</t>
  </si>
  <si>
    <t xml:space="preserve">Minimalwerte gemäß ISO/TS15066 </t>
  </si>
  <si>
    <t>Kontaktfläche in cm² min.</t>
  </si>
  <si>
    <r>
      <t>Muster-Projektplan (</t>
    </r>
    <r>
      <rPr>
        <b/>
        <sz val="10"/>
        <color rgb="FF000000"/>
        <rFont val="Arial"/>
        <family val="2"/>
      </rPr>
      <t>R</t>
    </r>
    <r>
      <rPr>
        <sz val="10"/>
        <color rgb="FF000000"/>
        <rFont val="Arial"/>
        <family val="2"/>
      </rPr>
      <t xml:space="preserve">esponsible - </t>
    </r>
    <r>
      <rPr>
        <b/>
        <sz val="10"/>
        <color rgb="FF000000"/>
        <rFont val="Arial"/>
        <family val="2"/>
      </rPr>
      <t>A</t>
    </r>
    <r>
      <rPr>
        <sz val="10"/>
        <color rgb="FF000000"/>
        <rFont val="Arial"/>
        <family val="2"/>
      </rPr>
      <t xml:space="preserve">ccountable - [to be] </t>
    </r>
    <r>
      <rPr>
        <b/>
        <sz val="10"/>
        <color rgb="FF000000"/>
        <rFont val="Arial"/>
        <family val="2"/>
      </rPr>
      <t>C</t>
    </r>
    <r>
      <rPr>
        <sz val="10"/>
        <color rgb="FF000000"/>
        <rFont val="Arial"/>
        <family val="2"/>
      </rPr>
      <t>onsulted - [to be]</t>
    </r>
    <r>
      <rPr>
        <b/>
        <sz val="10"/>
        <color rgb="FF000000"/>
        <rFont val="Arial"/>
        <family val="2"/>
      </rPr>
      <t xml:space="preserve"> I</t>
    </r>
    <r>
      <rPr>
        <sz val="10"/>
        <color rgb="FF000000"/>
        <rFont val="Arial"/>
        <family val="2"/>
      </rPr>
      <t>nformed)</t>
    </r>
  </si>
  <si>
    <r>
      <rPr>
        <b/>
        <sz val="10"/>
        <rFont val="Arial"/>
        <family val="2"/>
      </rPr>
      <t>kürzeste Taktzeit</t>
    </r>
    <r>
      <rPr>
        <sz val="10"/>
        <rFont val="Arial"/>
        <family val="2"/>
      </rPr>
      <t xml:space="preserve">				
hohe Geschwindigkeit 500 mm/s	</t>
    </r>
  </si>
  <si>
    <r>
      <rPr>
        <b/>
        <sz val="10"/>
        <rFont val="Arial"/>
        <family val="2"/>
      </rPr>
      <t>mittlere Taktzeit</t>
    </r>
    <r>
      <rPr>
        <sz val="10"/>
        <rFont val="Arial"/>
        <family val="2"/>
      </rPr>
      <t xml:space="preserve">				
mittlere Geschwindigkeit 250 mm/s	</t>
    </r>
  </si>
  <si>
    <r>
      <rPr>
        <b/>
        <sz val="10"/>
        <rFont val="Arial"/>
        <family val="2"/>
      </rPr>
      <t>größte Taktzeit</t>
    </r>
    <r>
      <rPr>
        <sz val="10"/>
        <rFont val="Arial"/>
        <family val="2"/>
      </rPr>
      <t xml:space="preserve">				
geringe Geschwindigkeit 100 mm/s	</t>
    </r>
  </si>
  <si>
    <t>Taktzeitabschätzung</t>
  </si>
  <si>
    <t>Entwicklung Projektskizze</t>
  </si>
  <si>
    <t>Anfang</t>
  </si>
  <si>
    <t>Ende</t>
  </si>
  <si>
    <t>Effektive Masse  vom Gewicht Mensch (%)</t>
  </si>
  <si>
    <t>Die reduzierte Masse des Zwei-Körper-Systems (µ)</t>
  </si>
  <si>
    <t>Kilogramm</t>
  </si>
  <si>
    <t>Gewicht Norm Mensch in Kilogramm</t>
  </si>
  <si>
    <t>Nutzlast in Kilogramm</t>
  </si>
  <si>
    <t>effektive Masse des Roboters in Abhängigkeit von der Roboterstellung und -bewegung (mR)</t>
  </si>
  <si>
    <r>
      <rPr>
        <b/>
        <sz val="10"/>
        <rFont val="Calibri"/>
        <family val="2"/>
      </rPr>
      <t>µ</t>
    </r>
    <r>
      <rPr>
        <b/>
        <sz val="10"/>
        <rFont val="Arial"/>
        <family val="2"/>
      </rPr>
      <t xml:space="preserve"> in Kilogramm</t>
    </r>
  </si>
  <si>
    <t>max. Geschwindigkeit im transienten Kontakt</t>
  </si>
  <si>
    <t>Mit der Messtoleranz von +-15 N des GTE75 können Klassen gebildet werden:</t>
  </si>
  <si>
    <t xml:space="preserve">Es handelt sich hierbei um theoretische Werte, gemäß der ISO/TS15066, zum ermitteln der max. Geschwindigkeiten bei einem transienten Kontakt. 
Die max. Geschwindigkeiten des Roboters sind einzustellen und sicherheitstechnisch zu überwachen. Es wird davon ausgegangen, dass die gesamte Energie des Roboters auf den Menschen übertragen wird. Das menschliche Gewicht wir mit 75kg geschätzt.Die Masse des Roboters ist einzugeben. Für den quasistatischen Fall ist es notwendig Messungen durchzuführen.
</t>
  </si>
  <si>
    <t>Hinweis</t>
  </si>
  <si>
    <t>Eingabemaske</t>
  </si>
  <si>
    <t>Die orangefarbenen Felder gelten als beschreibbar, es können individuelle Werte eingetragen werden.</t>
  </si>
  <si>
    <t xml:space="preserve">Federkonstante
N/m </t>
  </si>
  <si>
    <t>M = Masse Roboter in Kilogramm</t>
  </si>
  <si>
    <t>M = Bewegte Masse ca. 90 %</t>
  </si>
  <si>
    <t>Verlassen der Home-Position/Einnehmen der Start-Position/Anfahren WS1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</si>
</sst>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F400]h:mm:ss\ AM/PM"/>
  </numFmts>
  <fonts count="17" x14ac:knownFonts="1">
    <font>
      <sz val="11"/>
      <color theme="1"/>
      <name val="Arial"/>
      <family val="2"/>
    </font>
    <font>
      <sz val="11"/>
      <color theme="1"/>
      <name val="Calibri"/>
      <family val="2"/>
      <scheme val="minor"/>
    </font>
    <font>
      <sz val="8"/>
      <name val="Arial"/>
      <family val="2"/>
    </font>
    <font>
      <sz val="11"/>
      <color theme="1"/>
      <name val="Arial"/>
      <family val="2"/>
    </font>
    <font>
      <sz val="11"/>
      <color rgb="FF3F3F76"/>
      <name val="Calibri"/>
      <family val="2"/>
      <scheme val="minor"/>
    </font>
    <font>
      <sz val="10"/>
      <color rgb="FF000000"/>
      <name val="Arial"/>
      <family val="2"/>
    </font>
    <font>
      <b/>
      <sz val="10"/>
      <color rgb="FF000000"/>
      <name val="Arial"/>
      <family val="2"/>
    </font>
    <font>
      <b/>
      <sz val="10"/>
      <color rgb="FFFFFFFF"/>
      <name val="Arial"/>
      <family val="2"/>
    </font>
    <font>
      <sz val="10"/>
      <color rgb="FFFFFFFF"/>
      <name val="Arial"/>
      <family val="2"/>
    </font>
    <font>
      <sz val="10"/>
      <name val="Arial"/>
      <family val="2"/>
    </font>
    <font>
      <b/>
      <sz val="10"/>
      <name val="Arial"/>
      <family val="2"/>
    </font>
    <font>
      <sz val="11"/>
      <name val="Calibri"/>
      <family val="2"/>
      <scheme val="minor"/>
    </font>
    <font>
      <sz val="9"/>
      <color indexed="81"/>
      <name val="Segoe UI"/>
      <charset val="1"/>
    </font>
    <font>
      <b/>
      <sz val="9"/>
      <color indexed="81"/>
      <name val="Segoe UI"/>
      <charset val="1"/>
    </font>
    <font>
      <b/>
      <sz val="10"/>
      <name val="Calibri"/>
      <family val="2"/>
    </font>
    <font>
      <sz val="9"/>
      <color indexed="81"/>
      <name val="Segoe UI"/>
      <family val="2"/>
    </font>
    <font>
      <b/>
      <sz val="9"/>
      <color indexed="81"/>
      <name val="Segoe UI"/>
      <family val="2"/>
    </font>
  </fonts>
  <fills count="12">
    <fill>
      <patternFill patternType="none"/>
    </fill>
    <fill>
      <patternFill patternType="gray125"/>
    </fill>
    <fill>
      <patternFill patternType="solid">
        <fgColor theme="9" tint="0.7999816888943144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rgb="FFFFFFFF"/>
        <bgColor indexed="64"/>
      </patternFill>
    </fill>
    <fill>
      <patternFill patternType="solid">
        <fgColor theme="9" tint="-0.249977111117893"/>
        <bgColor indexed="64"/>
      </patternFill>
    </fill>
    <fill>
      <patternFill patternType="solid">
        <fgColor rgb="FFFFCC99"/>
      </patternFill>
    </fill>
    <fill>
      <patternFill patternType="solid">
        <fgColor theme="8"/>
        <bgColor indexed="64"/>
      </patternFill>
    </fill>
    <fill>
      <patternFill patternType="solid">
        <fgColor theme="8" tint="0.79998168889431442"/>
        <bgColor indexed="64"/>
      </patternFill>
    </fill>
  </fills>
  <borders count="15">
    <border>
      <left/>
      <right/>
      <top/>
      <bottom/>
      <diagonal/>
    </border>
    <border>
      <left style="thin">
        <color theme="9" tint="0.39997558519241921"/>
      </left>
      <right style="thin">
        <color theme="9" tint="0.39997558519241921"/>
      </right>
      <top style="thin">
        <color theme="9" tint="0.39997558519241921"/>
      </top>
      <bottom style="thin">
        <color theme="9" tint="0.39997558519241921"/>
      </bottom>
      <diagonal/>
    </border>
    <border>
      <left style="thin">
        <color theme="9" tint="0.39997558519241921"/>
      </left>
      <right style="thin">
        <color theme="9" tint="0.39997558519241921"/>
      </right>
      <top style="thin">
        <color theme="9" tint="0.39997558519241921"/>
      </top>
      <bottom/>
      <diagonal/>
    </border>
    <border>
      <left/>
      <right/>
      <top style="thin">
        <color theme="8" tint="0.39997558519241921"/>
      </top>
      <bottom/>
      <diagonal/>
    </border>
    <border>
      <left style="thin">
        <color theme="8" tint="0.39997558519241921"/>
      </left>
      <right style="thin">
        <color theme="9" tint="0.39997558519241921"/>
      </right>
      <top style="thin">
        <color theme="9" tint="0.39997558519241921"/>
      </top>
      <bottom style="thin">
        <color theme="9" tint="0.39997558519241921"/>
      </bottom>
      <diagonal/>
    </border>
    <border>
      <left/>
      <right/>
      <top style="thin">
        <color theme="8" tint="0.39997558519241921"/>
      </top>
      <bottom style="thin">
        <color theme="8" tint="0.39997558519241921"/>
      </bottom>
      <diagonal/>
    </border>
    <border>
      <left style="thin">
        <color indexed="64"/>
      </left>
      <right style="thin">
        <color theme="8" tint="0.39997558519241921"/>
      </right>
      <top style="thin">
        <color theme="8" tint="0.39997558519241921"/>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right/>
      <top/>
      <bottom style="thin">
        <color indexed="64"/>
      </bottom>
      <diagonal/>
    </border>
    <border>
      <left/>
      <right/>
      <top style="thin">
        <color auto="1"/>
      </top>
      <bottom/>
      <diagonal/>
    </border>
  </borders>
  <cellStyleXfs count="4">
    <xf numFmtId="0" fontId="0" fillId="0" borderId="0"/>
    <xf numFmtId="44" fontId="3" fillId="0" borderId="0" applyFont="0" applyFill="0" applyBorder="0" applyAlignment="0" applyProtection="0"/>
    <xf numFmtId="0" fontId="4" fillId="9" borderId="7" applyNumberFormat="0" applyAlignment="0" applyProtection="0"/>
    <xf numFmtId="0" fontId="1" fillId="0" borderId="0"/>
  </cellStyleXfs>
  <cellXfs count="105">
    <xf numFmtId="0" fontId="0" fillId="0" borderId="0" xfId="0"/>
    <xf numFmtId="0" fontId="7" fillId="3" borderId="0" xfId="0" applyFont="1" applyFill="1" applyAlignment="1">
      <alignment vertical="top"/>
    </xf>
    <xf numFmtId="0" fontId="7" fillId="3" borderId="0" xfId="0" applyFont="1" applyFill="1"/>
    <xf numFmtId="0" fontId="5" fillId="0" borderId="0" xfId="0" applyFont="1" applyAlignment="1">
      <alignment vertical="top"/>
    </xf>
    <xf numFmtId="0" fontId="5" fillId="2" borderId="0" xfId="0" applyFont="1" applyFill="1" applyAlignment="1">
      <alignment vertical="top"/>
    </xf>
    <xf numFmtId="0" fontId="5" fillId="0" borderId="0" xfId="0" applyFont="1" applyFill="1" applyAlignment="1">
      <alignment vertical="top"/>
    </xf>
    <xf numFmtId="0" fontId="5" fillId="0" borderId="0" xfId="0" applyFont="1" applyAlignment="1">
      <alignment vertical="top" wrapText="1"/>
    </xf>
    <xf numFmtId="0" fontId="6" fillId="2" borderId="0" xfId="0" applyFont="1" applyFill="1" applyAlignment="1">
      <alignment vertical="top"/>
    </xf>
    <xf numFmtId="0" fontId="5" fillId="2" borderId="0" xfId="0" applyFont="1" applyFill="1" applyAlignment="1">
      <alignment vertical="top" wrapText="1"/>
    </xf>
    <xf numFmtId="0" fontId="8" fillId="6" borderId="1" xfId="0" applyFont="1" applyFill="1" applyBorder="1"/>
    <xf numFmtId="0" fontId="8" fillId="4" borderId="1" xfId="0" applyFont="1" applyFill="1" applyBorder="1"/>
    <xf numFmtId="0" fontId="8" fillId="5" borderId="1" xfId="0" applyFont="1" applyFill="1" applyBorder="1"/>
    <xf numFmtId="0" fontId="9" fillId="7" borderId="1" xfId="0" applyFont="1" applyFill="1" applyBorder="1" applyAlignment="1">
      <alignment vertical="top"/>
    </xf>
    <xf numFmtId="0" fontId="9" fillId="0" borderId="0" xfId="0" applyFont="1" applyFill="1" applyAlignment="1">
      <alignment vertical="top"/>
    </xf>
    <xf numFmtId="0" fontId="9" fillId="10" borderId="1" xfId="0" applyFont="1" applyFill="1" applyBorder="1"/>
    <xf numFmtId="0" fontId="9" fillId="7" borderId="1" xfId="0" applyFont="1" applyFill="1" applyBorder="1"/>
    <xf numFmtId="0" fontId="9" fillId="0" borderId="6" xfId="0" applyFont="1" applyFill="1" applyBorder="1" applyAlignment="1">
      <alignment vertical="top"/>
    </xf>
    <xf numFmtId="0" fontId="9" fillId="0" borderId="5" xfId="0" applyFont="1" applyFill="1" applyBorder="1"/>
    <xf numFmtId="0" fontId="9" fillId="10" borderId="4" xfId="0" applyFont="1" applyFill="1" applyBorder="1"/>
    <xf numFmtId="0" fontId="9" fillId="7" borderId="0" xfId="0" applyFont="1" applyFill="1"/>
    <xf numFmtId="0" fontId="9" fillId="7" borderId="0" xfId="0" applyFont="1" applyFill="1" applyAlignment="1">
      <alignment horizontal="center"/>
    </xf>
    <xf numFmtId="0" fontId="9" fillId="9" borderId="7" xfId="2" applyFont="1"/>
    <xf numFmtId="0" fontId="9" fillId="7" borderId="0" xfId="0" applyFont="1" applyFill="1" applyBorder="1" applyAlignment="1">
      <alignment horizontal="center" textRotation="90"/>
    </xf>
    <xf numFmtId="0" fontId="9" fillId="0" borderId="0" xfId="0" applyFont="1" applyFill="1"/>
    <xf numFmtId="0" fontId="10" fillId="2" borderId="1" xfId="0" applyFont="1" applyFill="1" applyBorder="1"/>
    <xf numFmtId="0" fontId="9" fillId="2" borderId="1" xfId="0" applyFont="1" applyFill="1" applyBorder="1"/>
    <xf numFmtId="0" fontId="9" fillId="8" borderId="1" xfId="0" applyFont="1" applyFill="1" applyBorder="1"/>
    <xf numFmtId="0" fontId="9" fillId="9" borderId="7" xfId="2" applyFont="1" applyAlignment="1">
      <alignment vertical="top"/>
    </xf>
    <xf numFmtId="0" fontId="9" fillId="10" borderId="7" xfId="2" applyFont="1" applyFill="1" applyAlignment="1">
      <alignment vertical="top"/>
    </xf>
    <xf numFmtId="0" fontId="10" fillId="10" borderId="1" xfId="0" applyFont="1" applyFill="1" applyBorder="1"/>
    <xf numFmtId="0" fontId="9" fillId="10" borderId="1" xfId="0" applyFont="1" applyFill="1" applyBorder="1" applyAlignment="1">
      <alignment vertical="top"/>
    </xf>
    <xf numFmtId="0" fontId="9" fillId="7" borderId="2" xfId="0" applyFont="1" applyFill="1" applyBorder="1"/>
    <xf numFmtId="0" fontId="9" fillId="7" borderId="3" xfId="0" applyFont="1" applyFill="1" applyBorder="1"/>
    <xf numFmtId="0" fontId="9" fillId="7" borderId="0" xfId="0" applyFont="1" applyFill="1" applyAlignment="1">
      <alignment horizontal="center" vertical="top"/>
    </xf>
    <xf numFmtId="0" fontId="9" fillId="7" borderId="0" xfId="0" applyFont="1" applyFill="1" applyAlignment="1">
      <alignment horizontal="right"/>
    </xf>
    <xf numFmtId="0" fontId="8" fillId="6" borderId="1" xfId="0" applyFont="1" applyFill="1" applyBorder="1" applyAlignment="1">
      <alignment horizontal="right"/>
    </xf>
    <xf numFmtId="0" fontId="9" fillId="2" borderId="1" xfId="0" applyFont="1" applyFill="1" applyBorder="1" applyAlignment="1">
      <alignment horizontal="right"/>
    </xf>
    <xf numFmtId="0" fontId="9" fillId="7" borderId="1" xfId="0" applyFont="1" applyFill="1" applyBorder="1" applyAlignment="1">
      <alignment horizontal="right"/>
    </xf>
    <xf numFmtId="164" fontId="9" fillId="7" borderId="1" xfId="0" applyNumberFormat="1" applyFont="1" applyFill="1" applyBorder="1" applyAlignment="1">
      <alignment horizontal="right"/>
    </xf>
    <xf numFmtId="0" fontId="9" fillId="7" borderId="1" xfId="0" applyFont="1" applyFill="1" applyBorder="1" applyAlignment="1">
      <alignment horizontal="right" vertical="top"/>
    </xf>
    <xf numFmtId="0" fontId="10" fillId="2" borderId="1" xfId="0" applyFont="1" applyFill="1" applyBorder="1" applyAlignment="1">
      <alignment horizontal="right"/>
    </xf>
    <xf numFmtId="0" fontId="9" fillId="10" borderId="1" xfId="0" applyFont="1" applyFill="1" applyBorder="1" applyAlignment="1">
      <alignment horizontal="right"/>
    </xf>
    <xf numFmtId="0" fontId="8" fillId="4" borderId="1" xfId="0" applyFont="1" applyFill="1" applyBorder="1" applyAlignment="1">
      <alignment horizontal="right"/>
    </xf>
    <xf numFmtId="0" fontId="9" fillId="7" borderId="0" xfId="0" applyFont="1" applyFill="1" applyAlignment="1">
      <alignment horizontal="right" vertical="top"/>
    </xf>
    <xf numFmtId="0" fontId="8" fillId="5" borderId="1" xfId="0" applyFont="1" applyFill="1" applyBorder="1" applyAlignment="1">
      <alignment horizontal="right"/>
    </xf>
    <xf numFmtId="0" fontId="9" fillId="9" borderId="7" xfId="2" applyFont="1" applyAlignment="1">
      <alignment horizontal="right"/>
    </xf>
    <xf numFmtId="2" fontId="9" fillId="7" borderId="1" xfId="0" applyNumberFormat="1" applyFont="1" applyFill="1" applyBorder="1" applyAlignment="1">
      <alignment horizontal="right"/>
    </xf>
    <xf numFmtId="2" fontId="9" fillId="7" borderId="1" xfId="0" applyNumberFormat="1" applyFont="1" applyFill="1" applyBorder="1" applyAlignment="1">
      <alignment horizontal="right" vertical="top"/>
    </xf>
    <xf numFmtId="0" fontId="9" fillId="0" borderId="1" xfId="0" applyFont="1" applyFill="1" applyBorder="1"/>
    <xf numFmtId="2" fontId="9" fillId="0" borderId="1" xfId="0" applyNumberFormat="1" applyFont="1" applyFill="1" applyBorder="1" applyAlignment="1">
      <alignment horizontal="right" vertical="top"/>
    </xf>
    <xf numFmtId="0" fontId="9" fillId="0" borderId="1" xfId="0" applyFont="1" applyFill="1" applyBorder="1" applyAlignment="1">
      <alignment vertical="top"/>
    </xf>
    <xf numFmtId="2" fontId="9" fillId="0" borderId="1" xfId="0" applyNumberFormat="1" applyFont="1" applyFill="1" applyBorder="1" applyAlignment="1">
      <alignment horizontal="right"/>
    </xf>
    <xf numFmtId="2" fontId="9" fillId="7" borderId="0" xfId="1" applyNumberFormat="1" applyFont="1" applyFill="1" applyBorder="1" applyAlignment="1">
      <alignment textRotation="90"/>
    </xf>
    <xf numFmtId="0" fontId="10" fillId="7" borderId="0" xfId="0" applyFont="1" applyFill="1"/>
    <xf numFmtId="0" fontId="10" fillId="7" borderId="0" xfId="0" applyFont="1" applyFill="1" applyAlignment="1">
      <alignment horizontal="right"/>
    </xf>
    <xf numFmtId="0" fontId="10" fillId="7" borderId="0" xfId="0" applyFont="1" applyFill="1" applyAlignment="1">
      <alignment horizontal="center"/>
    </xf>
    <xf numFmtId="0" fontId="9" fillId="7" borderId="0" xfId="3" applyFont="1" applyFill="1"/>
    <xf numFmtId="0" fontId="9" fillId="7" borderId="8" xfId="3" applyFont="1" applyFill="1" applyBorder="1"/>
    <xf numFmtId="0" fontId="9" fillId="7" borderId="8" xfId="3" applyFont="1" applyFill="1" applyBorder="1" applyAlignment="1">
      <alignment horizontal="center" vertical="center"/>
    </xf>
    <xf numFmtId="0" fontId="9" fillId="7" borderId="8" xfId="3" applyFont="1" applyFill="1" applyBorder="1" applyAlignment="1">
      <alignment horizontal="center"/>
    </xf>
    <xf numFmtId="0" fontId="9" fillId="7" borderId="8" xfId="3" applyFont="1" applyFill="1" applyBorder="1" applyAlignment="1">
      <alignment wrapText="1"/>
    </xf>
    <xf numFmtId="0" fontId="9" fillId="7" borderId="0" xfId="3" applyFont="1" applyFill="1" applyAlignment="1">
      <alignment horizontal="center"/>
    </xf>
    <xf numFmtId="2" fontId="9" fillId="7" borderId="8" xfId="3" applyNumberFormat="1" applyFont="1" applyFill="1" applyBorder="1" applyAlignment="1">
      <alignment horizontal="center" vertical="center"/>
    </xf>
    <xf numFmtId="0" fontId="9" fillId="7" borderId="0" xfId="3" applyFont="1" applyFill="1" applyAlignment="1">
      <alignment horizontal="center" vertical="center" wrapText="1"/>
    </xf>
    <xf numFmtId="0" fontId="9" fillId="7" borderId="0" xfId="3" applyFont="1" applyFill="1" applyAlignment="1">
      <alignment vertical="center"/>
    </xf>
    <xf numFmtId="0" fontId="9" fillId="7" borderId="8" xfId="3" applyFont="1" applyFill="1" applyBorder="1" applyAlignment="1">
      <alignment horizontal="center"/>
    </xf>
    <xf numFmtId="0" fontId="6" fillId="11" borderId="0" xfId="0" applyFont="1" applyFill="1" applyAlignment="1">
      <alignment vertical="top"/>
    </xf>
    <xf numFmtId="2" fontId="11" fillId="9" borderId="7" xfId="2" applyNumberFormat="1" applyFont="1" applyAlignment="1">
      <alignment horizontal="right"/>
    </xf>
    <xf numFmtId="0" fontId="9" fillId="9" borderId="8" xfId="2" applyFont="1" applyBorder="1" applyAlignment="1">
      <alignment horizontal="center" vertical="center"/>
    </xf>
    <xf numFmtId="2" fontId="9" fillId="7" borderId="8" xfId="3" applyNumberFormat="1" applyFont="1" applyFill="1" applyBorder="1" applyAlignment="1">
      <alignment horizontal="center"/>
    </xf>
    <xf numFmtId="0" fontId="10" fillId="7" borderId="8" xfId="3" applyFont="1" applyFill="1" applyBorder="1" applyAlignment="1">
      <alignment wrapText="1"/>
    </xf>
    <xf numFmtId="0" fontId="10" fillId="7" borderId="8" xfId="3" applyFont="1" applyFill="1" applyBorder="1" applyAlignment="1">
      <alignment horizontal="center" vertical="center"/>
    </xf>
    <xf numFmtId="0" fontId="10" fillId="7" borderId="9" xfId="3" applyFont="1" applyFill="1" applyBorder="1" applyAlignment="1">
      <alignment horizontal="left" vertical="top" wrapText="1"/>
    </xf>
    <xf numFmtId="0" fontId="10" fillId="7" borderId="9" xfId="3" applyFont="1" applyFill="1" applyBorder="1" applyAlignment="1">
      <alignment horizontal="left" vertical="top"/>
    </xf>
    <xf numFmtId="0" fontId="10" fillId="7" borderId="8" xfId="3" applyFont="1" applyFill="1" applyBorder="1" applyAlignment="1">
      <alignment horizontal="left" vertical="top" wrapText="1"/>
    </xf>
    <xf numFmtId="0" fontId="10" fillId="7" borderId="8" xfId="3" applyFont="1" applyFill="1" applyBorder="1"/>
    <xf numFmtId="0" fontId="10" fillId="7" borderId="8" xfId="3" applyFont="1" applyFill="1" applyBorder="1" applyAlignment="1">
      <alignment horizontal="center" vertical="center" wrapText="1"/>
    </xf>
    <xf numFmtId="0" fontId="10" fillId="7" borderId="8" xfId="3" applyFont="1" applyFill="1" applyBorder="1" applyAlignment="1">
      <alignment horizontal="center"/>
    </xf>
    <xf numFmtId="0" fontId="9" fillId="7" borderId="13" xfId="3" applyFont="1" applyFill="1" applyBorder="1"/>
    <xf numFmtId="0" fontId="10" fillId="7" borderId="0" xfId="3" applyFont="1" applyFill="1" applyAlignment="1">
      <alignment vertical="center"/>
    </xf>
    <xf numFmtId="0" fontId="9" fillId="2" borderId="0" xfId="3" applyFont="1" applyFill="1"/>
    <xf numFmtId="0" fontId="10" fillId="2" borderId="0" xfId="3" applyFont="1" applyFill="1"/>
    <xf numFmtId="2" fontId="11" fillId="7" borderId="7" xfId="2" applyNumberFormat="1" applyFont="1" applyFill="1" applyAlignment="1">
      <alignment horizontal="right"/>
    </xf>
    <xf numFmtId="2" fontId="9" fillId="7" borderId="7" xfId="2" applyNumberFormat="1" applyFont="1" applyFill="1"/>
    <xf numFmtId="2" fontId="9" fillId="0" borderId="1" xfId="0" applyNumberFormat="1" applyFont="1" applyFill="1" applyBorder="1"/>
    <xf numFmtId="0" fontId="10" fillId="7" borderId="0" xfId="3" applyFont="1" applyFill="1"/>
    <xf numFmtId="0" fontId="8" fillId="5" borderId="0" xfId="0" applyFont="1" applyFill="1" applyBorder="1" applyAlignment="1">
      <alignment horizontal="right"/>
    </xf>
    <xf numFmtId="2" fontId="9" fillId="7" borderId="1" xfId="0" applyNumberFormat="1" applyFont="1" applyFill="1" applyBorder="1"/>
    <xf numFmtId="0" fontId="9" fillId="2" borderId="0" xfId="0" applyFont="1" applyFill="1"/>
    <xf numFmtId="0" fontId="10" fillId="2" borderId="0" xfId="0" applyFont="1" applyFill="1"/>
    <xf numFmtId="0" fontId="5" fillId="7" borderId="0" xfId="0" applyFont="1" applyFill="1" applyBorder="1" applyAlignment="1">
      <alignment vertical="top"/>
    </xf>
    <xf numFmtId="0" fontId="5" fillId="7" borderId="0" xfId="0" applyFont="1" applyFill="1" applyAlignment="1">
      <alignment vertical="top"/>
    </xf>
    <xf numFmtId="0" fontId="8" fillId="3" borderId="0" xfId="0" applyFont="1" applyFill="1" applyAlignment="1">
      <alignment vertical="top"/>
    </xf>
    <xf numFmtId="0" fontId="5" fillId="11" borderId="0" xfId="0" applyFont="1" applyFill="1" applyAlignment="1">
      <alignment vertical="top"/>
    </xf>
    <xf numFmtId="0" fontId="6" fillId="7" borderId="0" xfId="0" applyFont="1" applyFill="1" applyAlignment="1">
      <alignment vertical="top"/>
    </xf>
    <xf numFmtId="0" fontId="5" fillId="0" borderId="14" xfId="0" applyFont="1" applyBorder="1" applyAlignment="1">
      <alignment vertical="top" textRotation="90"/>
    </xf>
    <xf numFmtId="0" fontId="5" fillId="0" borderId="14" xfId="0" applyFont="1" applyBorder="1" applyAlignment="1">
      <alignment vertical="top"/>
    </xf>
    <xf numFmtId="0" fontId="5" fillId="2" borderId="14" xfId="0" applyFont="1" applyFill="1" applyBorder="1" applyAlignment="1">
      <alignment vertical="top" textRotation="90"/>
    </xf>
    <xf numFmtId="0" fontId="5" fillId="0" borderId="14" xfId="0" applyFont="1" applyFill="1" applyBorder="1" applyAlignment="1">
      <alignment vertical="top" textRotation="90"/>
    </xf>
    <xf numFmtId="0" fontId="9" fillId="7" borderId="10" xfId="0" applyFont="1" applyFill="1" applyBorder="1" applyAlignment="1">
      <alignment horizontal="center" textRotation="90" wrapText="1"/>
    </xf>
    <xf numFmtId="0" fontId="9" fillId="7" borderId="11" xfId="0" applyFont="1" applyFill="1" applyBorder="1" applyAlignment="1">
      <alignment horizontal="center" textRotation="90" wrapText="1"/>
    </xf>
    <xf numFmtId="0" fontId="9" fillId="7" borderId="12" xfId="0" applyFont="1" applyFill="1" applyBorder="1" applyAlignment="1">
      <alignment horizontal="center" textRotation="90" wrapText="1"/>
    </xf>
    <xf numFmtId="0" fontId="10" fillId="7" borderId="8" xfId="3" applyFont="1" applyFill="1" applyBorder="1" applyAlignment="1">
      <alignment horizontal="center"/>
    </xf>
    <xf numFmtId="0" fontId="9" fillId="2" borderId="0" xfId="3" quotePrefix="1" applyFont="1" applyFill="1" applyAlignment="1">
      <alignment horizontal="left" vertical="top" wrapText="1"/>
    </xf>
    <xf numFmtId="0" fontId="9" fillId="2" borderId="0" xfId="3" applyFont="1" applyFill="1" applyAlignment="1">
      <alignment horizontal="left" vertical="top" wrapText="1"/>
    </xf>
  </cellXfs>
  <cellStyles count="4">
    <cellStyle name="Eingabe" xfId="2" builtinId="20"/>
    <cellStyle name="Standard" xfId="0" builtinId="0" customBuiltin="1"/>
    <cellStyle name="Standard 2" xfId="3"/>
    <cellStyle name="Währung" xfId="1" builtinId="4"/>
  </cellStyles>
  <dxfs count="3">
    <dxf>
      <fill>
        <patternFill>
          <bgColor theme="2" tint="0.39994506668294322"/>
        </patternFill>
      </fill>
    </dxf>
    <dxf>
      <fill>
        <patternFill>
          <bgColor theme="2" tint="-0.24994659260841701"/>
        </patternFill>
      </fill>
    </dxf>
    <dxf>
      <fill>
        <patternFill>
          <bgColor theme="2" tint="-0.499984740745262"/>
        </patternFill>
      </fill>
    </dxf>
  </dxfs>
  <tableStyles count="0" defaultTableStyle="TableStyleMedium9" defaultPivotStyle="PivotStyleLight16"/>
  <colors>
    <mruColors>
      <color rgb="FF000000"/>
      <color rgb="FFFFFFFF"/>
      <color rgb="FFFF99FF"/>
      <color rgb="FFFAF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136066</xdr:colOff>
      <xdr:row>8</xdr:row>
      <xdr:rowOff>27213</xdr:rowOff>
    </xdr:from>
    <xdr:to>
      <xdr:col>0</xdr:col>
      <xdr:colOff>444494</xdr:colOff>
      <xdr:row>10</xdr:row>
      <xdr:rowOff>9070</xdr:rowOff>
    </xdr:to>
    <xdr:pic>
      <xdr:nvPicPr>
        <xdr:cNvPr id="2" name="Grafik 1" descr="Pfeil Kreis mit einfarbiger Füllung">
          <a:extLst>
            <a:ext uri="{FF2B5EF4-FFF2-40B4-BE49-F238E27FC236}">
              <a16:creationId xmlns:a16="http://schemas.microsoft.com/office/drawing/2014/main" id="{3AB12675-5E1A-4D47-B553-A6EC97BF1B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136066" y="3462563"/>
          <a:ext cx="308428" cy="311149"/>
        </a:xfrm>
        <a:prstGeom prst="rect">
          <a:avLst/>
        </a:prstGeom>
      </xdr:spPr>
    </xdr:pic>
    <xdr:clientData/>
  </xdr:twoCellAnchor>
  <xdr:twoCellAnchor editAs="oneCell">
    <xdr:from>
      <xdr:col>0</xdr:col>
      <xdr:colOff>0</xdr:colOff>
      <xdr:row>0</xdr:row>
      <xdr:rowOff>10885</xdr:rowOff>
    </xdr:from>
    <xdr:to>
      <xdr:col>1</xdr:col>
      <xdr:colOff>1546769</xdr:colOff>
      <xdr:row>0</xdr:row>
      <xdr:rowOff>1321687</xdr:rowOff>
    </xdr:to>
    <xdr:pic>
      <xdr:nvPicPr>
        <xdr:cNvPr id="3" name="Grafik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0885"/>
          <a:ext cx="2123712" cy="1310802"/>
        </a:xfrm>
        <a:prstGeom prst="rect">
          <a:avLst/>
        </a:prstGeom>
      </xdr:spPr>
    </xdr:pic>
    <xdr:clientData/>
  </xdr:twoCellAnchor>
  <xdr:twoCellAnchor>
    <xdr:from>
      <xdr:col>1</xdr:col>
      <xdr:colOff>2137025</xdr:colOff>
      <xdr:row>0</xdr:row>
      <xdr:rowOff>99312</xdr:rowOff>
    </xdr:from>
    <xdr:to>
      <xdr:col>1</xdr:col>
      <xdr:colOff>6122010</xdr:colOff>
      <xdr:row>0</xdr:row>
      <xdr:rowOff>1190171</xdr:rowOff>
    </xdr:to>
    <xdr:sp macro="" textlink="">
      <xdr:nvSpPr>
        <xdr:cNvPr id="4" name="Textfeld 3"/>
        <xdr:cNvSpPr txBox="1"/>
      </xdr:nvSpPr>
      <xdr:spPr>
        <a:xfrm>
          <a:off x="2708525" y="99312"/>
          <a:ext cx="3984985" cy="1090859"/>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rgbClr val="000000"/>
              </a:solidFill>
            </a:rPr>
            <a:t>Leitfaden für den ortsflexiblen Einsatz von kollaborativen Robotern, Zusatzdokument</a:t>
          </a:r>
          <a:r>
            <a:rPr lang="de-DE" sz="900" baseline="0">
              <a:solidFill>
                <a:srgbClr val="000000"/>
              </a:solidFill>
            </a:rPr>
            <a:t> "Projektplan, Taktzeitabschätzung und Geschwindigkeitsberechnung" - Tabellenblatt "Projektplan"</a:t>
          </a:r>
          <a:endParaRPr lang="de-DE" sz="900">
            <a:solidFill>
              <a:srgbClr val="000000"/>
            </a:solidFill>
          </a:endParaRPr>
        </a:p>
        <a:p>
          <a:endParaRPr lang="de-DE" sz="900" baseline="0">
            <a:solidFill>
              <a:srgbClr val="000000"/>
            </a:solidFill>
          </a:endParaRPr>
        </a:p>
        <a:p>
          <a:r>
            <a:rPr lang="de-DE" sz="900" baseline="0">
              <a:solidFill>
                <a:srgbClr val="000000"/>
              </a:solidFill>
            </a:rPr>
            <a:t>Weitere Informationen und Zusatzddokumente unter</a:t>
          </a:r>
        </a:p>
        <a:p>
          <a:r>
            <a:rPr lang="de-DE" sz="900">
              <a:solidFill>
                <a:srgbClr val="000000"/>
              </a:solidFill>
            </a:rPr>
            <a:t>https://doi.org/10.24406/igcv-n-635224</a:t>
          </a:r>
        </a:p>
        <a:p>
          <a:endParaRPr lang="de-DE" sz="900">
            <a:solidFill>
              <a:srgbClr val="000000"/>
            </a:solidFill>
          </a:endParaRPr>
        </a:p>
        <a:p>
          <a:r>
            <a:rPr lang="de-DE" sz="900">
              <a:solidFill>
                <a:srgbClr val="000000"/>
              </a:solidFill>
            </a:rPr>
            <a:t>Kontakt Fraunhofer IGCV:</a:t>
          </a:r>
          <a:r>
            <a:rPr lang="de-DE" sz="900" baseline="0">
              <a:solidFill>
                <a:srgbClr val="000000"/>
              </a:solidFill>
            </a:rPr>
            <a:t> Christian Härdtlein, 0821 90678-318, christian.haerdtlein@igcv.fraunhofer.de</a:t>
          </a:r>
          <a:endParaRPr lang="de-DE" sz="900">
            <a:solidFill>
              <a:srgbClr val="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1174377</xdr:colOff>
      <xdr:row>0</xdr:row>
      <xdr:rowOff>1103060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75012" cy="1103060"/>
        </a:xfrm>
        <a:prstGeom prst="rect">
          <a:avLst/>
        </a:prstGeom>
      </xdr:spPr>
    </xdr:pic>
    <xdr:clientData/>
  </xdr:twoCellAnchor>
  <xdr:twoCellAnchor>
    <xdr:from>
      <xdr:col>1</xdr:col>
      <xdr:colOff>1380565</xdr:colOff>
      <xdr:row>0</xdr:row>
      <xdr:rowOff>115321</xdr:rowOff>
    </xdr:from>
    <xdr:to>
      <xdr:col>1</xdr:col>
      <xdr:colOff>5764306</xdr:colOff>
      <xdr:row>0</xdr:row>
      <xdr:rowOff>1111624</xdr:rowOff>
    </xdr:to>
    <xdr:sp macro="" textlink="">
      <xdr:nvSpPr>
        <xdr:cNvPr id="3" name="Textfeld 2"/>
        <xdr:cNvSpPr txBox="1"/>
      </xdr:nvSpPr>
      <xdr:spPr>
        <a:xfrm>
          <a:off x="1981200" y="115321"/>
          <a:ext cx="4383741" cy="996303"/>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solidFill>
                <a:srgbClr val="000000"/>
              </a:solidFill>
            </a:rPr>
            <a:t>Leitfaden für den ortsflexiblen Einsatz von kollaborativen Robotern, Zusatzdokument</a:t>
          </a:r>
          <a:r>
            <a:rPr lang="de-DE" sz="800" baseline="0">
              <a:solidFill>
                <a:srgbClr val="000000"/>
              </a:solidFill>
            </a:rPr>
            <a:t> "Projektplan, Taktzeitabschätzung und Geschwindigkeitsberechnung" - Tabellenblatt "Takzeitabschätzung"</a:t>
          </a:r>
          <a:endParaRPr lang="de-DE" sz="800">
            <a:solidFill>
              <a:srgbClr val="000000"/>
            </a:solidFill>
          </a:endParaRPr>
        </a:p>
        <a:p>
          <a:endParaRPr lang="de-DE" sz="800" baseline="0">
            <a:solidFill>
              <a:srgbClr val="000000"/>
            </a:solidFill>
          </a:endParaRPr>
        </a:p>
        <a:p>
          <a:r>
            <a:rPr lang="de-DE" sz="800" baseline="0">
              <a:solidFill>
                <a:srgbClr val="000000"/>
              </a:solidFill>
            </a:rPr>
            <a:t>Weitere Informationen und Zusatzddokumente unter </a:t>
          </a:r>
          <a:r>
            <a:rPr lang="de-DE" sz="800">
              <a:solidFill>
                <a:srgbClr val="000000"/>
              </a:solidFill>
            </a:rPr>
            <a:t>https://doi.org/10.24406/igcv-n-635224</a:t>
          </a:r>
        </a:p>
        <a:p>
          <a:endParaRPr lang="de-DE" sz="800">
            <a:solidFill>
              <a:srgbClr val="000000"/>
            </a:solidFill>
          </a:endParaRPr>
        </a:p>
        <a:p>
          <a:r>
            <a:rPr lang="de-DE" sz="800">
              <a:solidFill>
                <a:srgbClr val="000000"/>
              </a:solidFill>
            </a:rPr>
            <a:t>Kontakt Fraunhofer IGCV:</a:t>
          </a:r>
          <a:r>
            <a:rPr lang="de-DE" sz="800" baseline="0">
              <a:solidFill>
                <a:srgbClr val="000000"/>
              </a:solidFill>
            </a:rPr>
            <a:t> </a:t>
          </a:r>
        </a:p>
        <a:p>
          <a:r>
            <a:rPr lang="de-DE" sz="800" baseline="0">
              <a:solidFill>
                <a:srgbClr val="000000"/>
              </a:solidFill>
            </a:rPr>
            <a:t>Christian Härdtlein, 0821 90678-318, christian.haerdtlein@igcv.fraunhofer.de</a:t>
          </a:r>
          <a:endParaRPr lang="de-DE" sz="800">
            <a:solidFill>
              <a:srgbClr val="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2457823</xdr:colOff>
      <xdr:row>78</xdr:row>
      <xdr:rowOff>1</xdr:rowOff>
    </xdr:from>
    <xdr:to>
      <xdr:col>1</xdr:col>
      <xdr:colOff>2906059</xdr:colOff>
      <xdr:row>83</xdr:row>
      <xdr:rowOff>61265</xdr:rowOff>
    </xdr:to>
    <xdr:sp macro="" textlink="">
      <xdr:nvSpPr>
        <xdr:cNvPr id="25" name="Rechteck 24">
          <a:extLst>
            <a:ext uri="{FF2B5EF4-FFF2-40B4-BE49-F238E27FC236}">
              <a16:creationId xmlns:a16="http://schemas.microsoft.com/office/drawing/2014/main" id="{C31F9661-7617-48A8-B37E-1A8894520D67}"/>
            </a:ext>
          </a:extLst>
        </xdr:cNvPr>
        <xdr:cNvSpPr/>
      </xdr:nvSpPr>
      <xdr:spPr>
        <a:xfrm>
          <a:off x="2719294" y="12789648"/>
          <a:ext cx="448236" cy="845676"/>
        </a:xfrm>
        <a:custGeom>
          <a:avLst/>
          <a:gdLst>
            <a:gd name="connsiteX0" fmla="*/ 0 w 364566"/>
            <a:gd name="connsiteY0" fmla="*/ 0 h 920381"/>
            <a:gd name="connsiteX1" fmla="*/ 364566 w 364566"/>
            <a:gd name="connsiteY1" fmla="*/ 0 h 920381"/>
            <a:gd name="connsiteX2" fmla="*/ 364566 w 364566"/>
            <a:gd name="connsiteY2" fmla="*/ 920381 h 920381"/>
            <a:gd name="connsiteX3" fmla="*/ 0 w 364566"/>
            <a:gd name="connsiteY3" fmla="*/ 920381 h 920381"/>
            <a:gd name="connsiteX4" fmla="*/ 0 w 364566"/>
            <a:gd name="connsiteY4" fmla="*/ 0 h 920381"/>
            <a:gd name="connsiteX0" fmla="*/ 0 w 372037"/>
            <a:gd name="connsiteY0" fmla="*/ 0 h 920381"/>
            <a:gd name="connsiteX1" fmla="*/ 372037 w 372037"/>
            <a:gd name="connsiteY1" fmla="*/ 141941 h 920381"/>
            <a:gd name="connsiteX2" fmla="*/ 364566 w 372037"/>
            <a:gd name="connsiteY2" fmla="*/ 920381 h 920381"/>
            <a:gd name="connsiteX3" fmla="*/ 0 w 372037"/>
            <a:gd name="connsiteY3" fmla="*/ 920381 h 920381"/>
            <a:gd name="connsiteX4" fmla="*/ 0 w 372037"/>
            <a:gd name="connsiteY4" fmla="*/ 0 h 920381"/>
            <a:gd name="connsiteX0" fmla="*/ 127000 w 372037"/>
            <a:gd name="connsiteY0" fmla="*/ 0 h 815793"/>
            <a:gd name="connsiteX1" fmla="*/ 372037 w 372037"/>
            <a:gd name="connsiteY1" fmla="*/ 37353 h 815793"/>
            <a:gd name="connsiteX2" fmla="*/ 364566 w 372037"/>
            <a:gd name="connsiteY2" fmla="*/ 815793 h 815793"/>
            <a:gd name="connsiteX3" fmla="*/ 0 w 372037"/>
            <a:gd name="connsiteY3" fmla="*/ 815793 h 815793"/>
            <a:gd name="connsiteX4" fmla="*/ 127000 w 372037"/>
            <a:gd name="connsiteY4" fmla="*/ 0 h 815793"/>
            <a:gd name="connsiteX0" fmla="*/ 136620 w 381657"/>
            <a:gd name="connsiteY0" fmla="*/ 0 h 815793"/>
            <a:gd name="connsiteX1" fmla="*/ 381657 w 381657"/>
            <a:gd name="connsiteY1" fmla="*/ 37353 h 815793"/>
            <a:gd name="connsiteX2" fmla="*/ 374186 w 381657"/>
            <a:gd name="connsiteY2" fmla="*/ 815793 h 815793"/>
            <a:gd name="connsiteX3" fmla="*/ 9620 w 381657"/>
            <a:gd name="connsiteY3" fmla="*/ 815793 h 815793"/>
            <a:gd name="connsiteX4" fmla="*/ 136620 w 381657"/>
            <a:gd name="connsiteY4" fmla="*/ 0 h 815793"/>
            <a:gd name="connsiteX0" fmla="*/ 136620 w 374904"/>
            <a:gd name="connsiteY0" fmla="*/ 0 h 815793"/>
            <a:gd name="connsiteX1" fmla="*/ 374186 w 374904"/>
            <a:gd name="connsiteY1" fmla="*/ 134470 h 815793"/>
            <a:gd name="connsiteX2" fmla="*/ 374186 w 374904"/>
            <a:gd name="connsiteY2" fmla="*/ 815793 h 815793"/>
            <a:gd name="connsiteX3" fmla="*/ 9620 w 374904"/>
            <a:gd name="connsiteY3" fmla="*/ 815793 h 815793"/>
            <a:gd name="connsiteX4" fmla="*/ 136620 w 374904"/>
            <a:gd name="connsiteY4" fmla="*/ 0 h 815793"/>
            <a:gd name="connsiteX0" fmla="*/ 136620 w 374517"/>
            <a:gd name="connsiteY0" fmla="*/ 0 h 815793"/>
            <a:gd name="connsiteX1" fmla="*/ 366715 w 374517"/>
            <a:gd name="connsiteY1" fmla="*/ 29882 h 815793"/>
            <a:gd name="connsiteX2" fmla="*/ 374186 w 374517"/>
            <a:gd name="connsiteY2" fmla="*/ 815793 h 815793"/>
            <a:gd name="connsiteX3" fmla="*/ 9620 w 374517"/>
            <a:gd name="connsiteY3" fmla="*/ 815793 h 815793"/>
            <a:gd name="connsiteX4" fmla="*/ 136620 w 374517"/>
            <a:gd name="connsiteY4" fmla="*/ 0 h 815793"/>
            <a:gd name="connsiteX0" fmla="*/ 136620 w 374517"/>
            <a:gd name="connsiteY0" fmla="*/ 0 h 808323"/>
            <a:gd name="connsiteX1" fmla="*/ 366715 w 374517"/>
            <a:gd name="connsiteY1" fmla="*/ 22412 h 808323"/>
            <a:gd name="connsiteX2" fmla="*/ 374186 w 374517"/>
            <a:gd name="connsiteY2" fmla="*/ 808323 h 808323"/>
            <a:gd name="connsiteX3" fmla="*/ 9620 w 374517"/>
            <a:gd name="connsiteY3" fmla="*/ 808323 h 808323"/>
            <a:gd name="connsiteX4" fmla="*/ 136620 w 374517"/>
            <a:gd name="connsiteY4" fmla="*/ 0 h 808323"/>
            <a:gd name="connsiteX0" fmla="*/ 136620 w 404068"/>
            <a:gd name="connsiteY0" fmla="*/ 0 h 808323"/>
            <a:gd name="connsiteX1" fmla="*/ 404068 w 404068"/>
            <a:gd name="connsiteY1" fmla="*/ 298824 h 808323"/>
            <a:gd name="connsiteX2" fmla="*/ 374186 w 404068"/>
            <a:gd name="connsiteY2" fmla="*/ 808323 h 808323"/>
            <a:gd name="connsiteX3" fmla="*/ 9620 w 404068"/>
            <a:gd name="connsiteY3" fmla="*/ 808323 h 808323"/>
            <a:gd name="connsiteX4" fmla="*/ 136620 w 404068"/>
            <a:gd name="connsiteY4" fmla="*/ 0 h 808323"/>
            <a:gd name="connsiteX0" fmla="*/ 136620 w 404069"/>
            <a:gd name="connsiteY0" fmla="*/ 0 h 808323"/>
            <a:gd name="connsiteX1" fmla="*/ 404068 w 404069"/>
            <a:gd name="connsiteY1" fmla="*/ 298824 h 808323"/>
            <a:gd name="connsiteX2" fmla="*/ 374186 w 404069"/>
            <a:gd name="connsiteY2" fmla="*/ 808323 h 808323"/>
            <a:gd name="connsiteX3" fmla="*/ 9620 w 404069"/>
            <a:gd name="connsiteY3" fmla="*/ 808323 h 808323"/>
            <a:gd name="connsiteX4" fmla="*/ 136620 w 404069"/>
            <a:gd name="connsiteY4" fmla="*/ 0 h 808323"/>
            <a:gd name="connsiteX0" fmla="*/ 143821 w 396329"/>
            <a:gd name="connsiteY0" fmla="*/ 0 h 845676"/>
            <a:gd name="connsiteX1" fmla="*/ 396328 w 396329"/>
            <a:gd name="connsiteY1" fmla="*/ 336177 h 845676"/>
            <a:gd name="connsiteX2" fmla="*/ 366446 w 396329"/>
            <a:gd name="connsiteY2" fmla="*/ 845676 h 845676"/>
            <a:gd name="connsiteX3" fmla="*/ 1880 w 396329"/>
            <a:gd name="connsiteY3" fmla="*/ 845676 h 845676"/>
            <a:gd name="connsiteX4" fmla="*/ 143821 w 396329"/>
            <a:gd name="connsiteY4" fmla="*/ 0 h 845676"/>
            <a:gd name="connsiteX0" fmla="*/ 124890 w 420634"/>
            <a:gd name="connsiteY0" fmla="*/ 0 h 815793"/>
            <a:gd name="connsiteX1" fmla="*/ 420634 w 420634"/>
            <a:gd name="connsiteY1" fmla="*/ 306294 h 815793"/>
            <a:gd name="connsiteX2" fmla="*/ 390752 w 420634"/>
            <a:gd name="connsiteY2" fmla="*/ 815793 h 815793"/>
            <a:gd name="connsiteX3" fmla="*/ 26186 w 420634"/>
            <a:gd name="connsiteY3" fmla="*/ 815793 h 815793"/>
            <a:gd name="connsiteX4" fmla="*/ 124890 w 420634"/>
            <a:gd name="connsiteY4" fmla="*/ 0 h 815793"/>
            <a:gd name="connsiteX0" fmla="*/ 136862 w 403784"/>
            <a:gd name="connsiteY0" fmla="*/ 0 h 800852"/>
            <a:gd name="connsiteX1" fmla="*/ 403783 w 403784"/>
            <a:gd name="connsiteY1" fmla="*/ 291353 h 800852"/>
            <a:gd name="connsiteX2" fmla="*/ 373901 w 403784"/>
            <a:gd name="connsiteY2" fmla="*/ 800852 h 800852"/>
            <a:gd name="connsiteX3" fmla="*/ 9335 w 403784"/>
            <a:gd name="connsiteY3" fmla="*/ 800852 h 800852"/>
            <a:gd name="connsiteX4" fmla="*/ 136862 w 403784"/>
            <a:gd name="connsiteY4" fmla="*/ 0 h 800852"/>
            <a:gd name="connsiteX0" fmla="*/ 122230 w 425181"/>
            <a:gd name="connsiteY0" fmla="*/ 0 h 770969"/>
            <a:gd name="connsiteX1" fmla="*/ 425181 w 425181"/>
            <a:gd name="connsiteY1" fmla="*/ 261470 h 770969"/>
            <a:gd name="connsiteX2" fmla="*/ 395299 w 425181"/>
            <a:gd name="connsiteY2" fmla="*/ 770969 h 770969"/>
            <a:gd name="connsiteX3" fmla="*/ 30733 w 425181"/>
            <a:gd name="connsiteY3" fmla="*/ 770969 h 770969"/>
            <a:gd name="connsiteX4" fmla="*/ 122230 w 425181"/>
            <a:gd name="connsiteY4" fmla="*/ 0 h 770969"/>
            <a:gd name="connsiteX0" fmla="*/ 122230 w 425181"/>
            <a:gd name="connsiteY0" fmla="*/ 30283 h 801252"/>
            <a:gd name="connsiteX1" fmla="*/ 425181 w 425181"/>
            <a:gd name="connsiteY1" fmla="*/ 291753 h 801252"/>
            <a:gd name="connsiteX2" fmla="*/ 395299 w 425181"/>
            <a:gd name="connsiteY2" fmla="*/ 801252 h 801252"/>
            <a:gd name="connsiteX3" fmla="*/ 30733 w 425181"/>
            <a:gd name="connsiteY3" fmla="*/ 801252 h 801252"/>
            <a:gd name="connsiteX4" fmla="*/ 122230 w 425181"/>
            <a:gd name="connsiteY4" fmla="*/ 30283 h 801252"/>
            <a:gd name="connsiteX0" fmla="*/ 114909 w 439478"/>
            <a:gd name="connsiteY0" fmla="*/ 36013 h 792041"/>
            <a:gd name="connsiteX1" fmla="*/ 439478 w 439478"/>
            <a:gd name="connsiteY1" fmla="*/ 282542 h 792041"/>
            <a:gd name="connsiteX2" fmla="*/ 409596 w 439478"/>
            <a:gd name="connsiteY2" fmla="*/ 792041 h 792041"/>
            <a:gd name="connsiteX3" fmla="*/ 45030 w 439478"/>
            <a:gd name="connsiteY3" fmla="*/ 792041 h 792041"/>
            <a:gd name="connsiteX4" fmla="*/ 114909 w 439478"/>
            <a:gd name="connsiteY4" fmla="*/ 36013 h 792041"/>
            <a:gd name="connsiteX0" fmla="*/ 114909 w 453890"/>
            <a:gd name="connsiteY0" fmla="*/ 22679 h 778707"/>
            <a:gd name="connsiteX1" fmla="*/ 453890 w 453890"/>
            <a:gd name="connsiteY1" fmla="*/ 306560 h 778707"/>
            <a:gd name="connsiteX2" fmla="*/ 409596 w 453890"/>
            <a:gd name="connsiteY2" fmla="*/ 778707 h 778707"/>
            <a:gd name="connsiteX3" fmla="*/ 45030 w 453890"/>
            <a:gd name="connsiteY3" fmla="*/ 778707 h 778707"/>
            <a:gd name="connsiteX4" fmla="*/ 114909 w 453890"/>
            <a:gd name="connsiteY4" fmla="*/ 22679 h 778707"/>
            <a:gd name="connsiteX0" fmla="*/ 114909 w 457577"/>
            <a:gd name="connsiteY0" fmla="*/ 52409 h 808437"/>
            <a:gd name="connsiteX1" fmla="*/ 417860 w 457577"/>
            <a:gd name="connsiteY1" fmla="*/ 89760 h 808437"/>
            <a:gd name="connsiteX2" fmla="*/ 453890 w 457577"/>
            <a:gd name="connsiteY2" fmla="*/ 336290 h 808437"/>
            <a:gd name="connsiteX3" fmla="*/ 409596 w 457577"/>
            <a:gd name="connsiteY3" fmla="*/ 808437 h 808437"/>
            <a:gd name="connsiteX4" fmla="*/ 45030 w 457577"/>
            <a:gd name="connsiteY4" fmla="*/ 808437 h 808437"/>
            <a:gd name="connsiteX5" fmla="*/ 114909 w 457577"/>
            <a:gd name="connsiteY5" fmla="*/ 52409 h 80843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457577" h="808437">
              <a:moveTo>
                <a:pt x="114909" y="52409"/>
              </a:moveTo>
              <a:cubicBezTo>
                <a:pt x="175846" y="-63635"/>
                <a:pt x="361363" y="42446"/>
                <a:pt x="417860" y="89760"/>
              </a:cubicBezTo>
              <a:cubicBezTo>
                <a:pt x="474357" y="137074"/>
                <a:pt x="454067" y="220246"/>
                <a:pt x="453890" y="336290"/>
              </a:cubicBezTo>
              <a:cubicBezTo>
                <a:pt x="451400" y="595770"/>
                <a:pt x="412086" y="548957"/>
                <a:pt x="409596" y="808437"/>
              </a:cubicBezTo>
              <a:lnTo>
                <a:pt x="45030" y="808437"/>
              </a:lnTo>
              <a:cubicBezTo>
                <a:pt x="87363" y="536506"/>
                <a:pt x="-121659" y="115164"/>
                <a:pt x="114909" y="52409"/>
              </a:cubicBezTo>
              <a:close/>
            </a:path>
          </a:pathLst>
        </a:cu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2251600</xdr:colOff>
      <xdr:row>75</xdr:row>
      <xdr:rowOff>59296</xdr:rowOff>
    </xdr:from>
    <xdr:to>
      <xdr:col>1</xdr:col>
      <xdr:colOff>3097258</xdr:colOff>
      <xdr:row>88</xdr:row>
      <xdr:rowOff>22876</xdr:rowOff>
    </xdr:to>
    <xdr:grpSp>
      <xdr:nvGrpSpPr>
        <xdr:cNvPr id="2" name="Grafik 19" descr="Mann Silhouette">
          <a:extLst>
            <a:ext uri="{FF2B5EF4-FFF2-40B4-BE49-F238E27FC236}">
              <a16:creationId xmlns:a16="http://schemas.microsoft.com/office/drawing/2014/main" id="{06633671-952A-40FA-8E25-77A3D405C3A2}"/>
            </a:ext>
          </a:extLst>
        </xdr:cNvPr>
        <xdr:cNvGrpSpPr/>
      </xdr:nvGrpSpPr>
      <xdr:grpSpPr>
        <a:xfrm>
          <a:off x="2505600" y="13965796"/>
          <a:ext cx="845658" cy="2027330"/>
          <a:chOff x="2513071" y="12378296"/>
          <a:chExt cx="845658" cy="2003051"/>
        </a:xfrm>
        <a:solidFill>
          <a:srgbClr val="000000"/>
        </a:solidFill>
      </xdr:grpSpPr>
      <xdr:sp macro="" textlink="">
        <xdr:nvSpPr>
          <xdr:cNvPr id="3" name="Freihandform: Form 2">
            <a:extLst>
              <a:ext uri="{FF2B5EF4-FFF2-40B4-BE49-F238E27FC236}">
                <a16:creationId xmlns:a16="http://schemas.microsoft.com/office/drawing/2014/main" id="{8114234A-0622-4342-B4DD-A3F132EDEA5A}"/>
              </a:ext>
            </a:extLst>
          </xdr:cNvPr>
          <xdr:cNvSpPr/>
        </xdr:nvSpPr>
        <xdr:spPr>
          <a:xfrm>
            <a:off x="2713379" y="13068236"/>
            <a:ext cx="445122" cy="1313111"/>
          </a:xfrm>
          <a:custGeom>
            <a:avLst/>
            <a:gdLst>
              <a:gd name="connsiteX0" fmla="*/ 417992 w 445122"/>
              <a:gd name="connsiteY0" fmla="*/ 0 h 1313111"/>
              <a:gd name="connsiteX1" fmla="*/ 417992 w 445122"/>
              <a:gd name="connsiteY1" fmla="*/ 0 h 1313111"/>
              <a:gd name="connsiteX2" fmla="*/ 395736 w 445122"/>
              <a:gd name="connsiteY2" fmla="*/ 22256 h 1313111"/>
              <a:gd name="connsiteX3" fmla="*/ 400610 w 445122"/>
              <a:gd name="connsiteY3" fmla="*/ 1268599 h 1313111"/>
              <a:gd name="connsiteX4" fmla="*/ 244817 w 445122"/>
              <a:gd name="connsiteY4" fmla="*/ 1268599 h 1313111"/>
              <a:gd name="connsiteX5" fmla="*/ 244817 w 445122"/>
              <a:gd name="connsiteY5" fmla="*/ 511891 h 1313111"/>
              <a:gd name="connsiteX6" fmla="*/ 200305 w 445122"/>
              <a:gd name="connsiteY6" fmla="*/ 511891 h 1313111"/>
              <a:gd name="connsiteX7" fmla="*/ 200305 w 445122"/>
              <a:gd name="connsiteY7" fmla="*/ 1268599 h 1313111"/>
              <a:gd name="connsiteX8" fmla="*/ 44512 w 445122"/>
              <a:gd name="connsiteY8" fmla="*/ 1268599 h 1313111"/>
              <a:gd name="connsiteX9" fmla="*/ 44512 w 445122"/>
              <a:gd name="connsiteY9" fmla="*/ 22256 h 1313111"/>
              <a:gd name="connsiteX10" fmla="*/ 22256 w 445122"/>
              <a:gd name="connsiteY10" fmla="*/ 0 h 1313111"/>
              <a:gd name="connsiteX11" fmla="*/ 0 w 445122"/>
              <a:gd name="connsiteY11" fmla="*/ 22256 h 1313111"/>
              <a:gd name="connsiteX12" fmla="*/ 0 w 445122"/>
              <a:gd name="connsiteY12" fmla="*/ 1313111 h 1313111"/>
              <a:gd name="connsiteX13" fmla="*/ 445123 w 445122"/>
              <a:gd name="connsiteY13" fmla="*/ 1313111 h 1313111"/>
              <a:gd name="connsiteX14" fmla="*/ 440159 w 445122"/>
              <a:gd name="connsiteY14" fmla="*/ 22256 h 1313111"/>
              <a:gd name="connsiteX15" fmla="*/ 417992 w 445122"/>
              <a:gd name="connsiteY15" fmla="*/ 0 h 131311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Lst>
            <a:rect l="l" t="t" r="r" b="b"/>
            <a:pathLst>
              <a:path w="445122" h="1313111">
                <a:moveTo>
                  <a:pt x="417992" y="0"/>
                </a:moveTo>
                <a:lnTo>
                  <a:pt x="417992" y="0"/>
                </a:lnTo>
                <a:cubicBezTo>
                  <a:pt x="405700" y="0"/>
                  <a:pt x="395736" y="9964"/>
                  <a:pt x="395736" y="22256"/>
                </a:cubicBezTo>
                <a:lnTo>
                  <a:pt x="400610" y="1268599"/>
                </a:lnTo>
                <a:lnTo>
                  <a:pt x="244817" y="1268599"/>
                </a:lnTo>
                <a:lnTo>
                  <a:pt x="244817" y="511891"/>
                </a:lnTo>
                <a:lnTo>
                  <a:pt x="200305" y="511891"/>
                </a:lnTo>
                <a:lnTo>
                  <a:pt x="200305" y="1268599"/>
                </a:lnTo>
                <a:lnTo>
                  <a:pt x="44512" y="1268599"/>
                </a:lnTo>
                <a:lnTo>
                  <a:pt x="44512" y="22256"/>
                </a:lnTo>
                <a:cubicBezTo>
                  <a:pt x="44512" y="9964"/>
                  <a:pt x="34548" y="0"/>
                  <a:pt x="22256" y="0"/>
                </a:cubicBezTo>
                <a:cubicBezTo>
                  <a:pt x="9964" y="0"/>
                  <a:pt x="0" y="9964"/>
                  <a:pt x="0" y="22256"/>
                </a:cubicBezTo>
                <a:lnTo>
                  <a:pt x="0" y="1313111"/>
                </a:lnTo>
                <a:lnTo>
                  <a:pt x="445123" y="1313111"/>
                </a:lnTo>
                <a:lnTo>
                  <a:pt x="440159" y="22256"/>
                </a:lnTo>
                <a:cubicBezTo>
                  <a:pt x="440159" y="10000"/>
                  <a:pt x="430249" y="49"/>
                  <a:pt x="417992" y="0"/>
                </a:cubicBezTo>
                <a:close/>
              </a:path>
            </a:pathLst>
          </a:custGeom>
          <a:solidFill>
            <a:srgbClr val="000000"/>
          </a:solidFill>
          <a:ln w="22225" cap="flat">
            <a:noFill/>
            <a:prstDash val="solid"/>
            <a:miter/>
          </a:ln>
        </xdr:spPr>
        <xdr:txBody>
          <a:bodyPr rtlCol="0" anchor="ctr"/>
          <a:lstStyle/>
          <a:p>
            <a:endParaRPr lang="de-DE"/>
          </a:p>
        </xdr:txBody>
      </xdr:sp>
      <xdr:sp macro="" textlink="">
        <xdr:nvSpPr>
          <xdr:cNvPr id="4" name="Freihandform: Form 3">
            <a:extLst>
              <a:ext uri="{FF2B5EF4-FFF2-40B4-BE49-F238E27FC236}">
                <a16:creationId xmlns:a16="http://schemas.microsoft.com/office/drawing/2014/main" id="{2AB2FBE2-CC3C-46EF-8110-1F189317C5E0}"/>
              </a:ext>
            </a:extLst>
          </xdr:cNvPr>
          <xdr:cNvSpPr/>
        </xdr:nvSpPr>
        <xdr:spPr>
          <a:xfrm>
            <a:off x="2757892" y="12378296"/>
            <a:ext cx="356098" cy="356098"/>
          </a:xfrm>
          <a:custGeom>
            <a:avLst/>
            <a:gdLst>
              <a:gd name="connsiteX0" fmla="*/ 178049 w 356098"/>
              <a:gd name="connsiteY0" fmla="*/ 356098 h 356098"/>
              <a:gd name="connsiteX1" fmla="*/ 356098 w 356098"/>
              <a:gd name="connsiteY1" fmla="*/ 178049 h 356098"/>
              <a:gd name="connsiteX2" fmla="*/ 178049 w 356098"/>
              <a:gd name="connsiteY2" fmla="*/ 0 h 356098"/>
              <a:gd name="connsiteX3" fmla="*/ 0 w 356098"/>
              <a:gd name="connsiteY3" fmla="*/ 178049 h 356098"/>
              <a:gd name="connsiteX4" fmla="*/ 178049 w 356098"/>
              <a:gd name="connsiteY4" fmla="*/ 356098 h 356098"/>
              <a:gd name="connsiteX5" fmla="*/ 178049 w 356098"/>
              <a:gd name="connsiteY5" fmla="*/ 44512 h 356098"/>
              <a:gd name="connsiteX6" fmla="*/ 311586 w 356098"/>
              <a:gd name="connsiteY6" fmla="*/ 178049 h 356098"/>
              <a:gd name="connsiteX7" fmla="*/ 178049 w 356098"/>
              <a:gd name="connsiteY7" fmla="*/ 311586 h 356098"/>
              <a:gd name="connsiteX8" fmla="*/ 44512 w 356098"/>
              <a:gd name="connsiteY8" fmla="*/ 178049 h 356098"/>
              <a:gd name="connsiteX9" fmla="*/ 178049 w 356098"/>
              <a:gd name="connsiteY9" fmla="*/ 44512 h 35609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356098" h="356098">
                <a:moveTo>
                  <a:pt x="178049" y="356098"/>
                </a:moveTo>
                <a:cubicBezTo>
                  <a:pt x="276383" y="356098"/>
                  <a:pt x="356098" y="276383"/>
                  <a:pt x="356098" y="178049"/>
                </a:cubicBezTo>
                <a:cubicBezTo>
                  <a:pt x="356098" y="79715"/>
                  <a:pt x="276383" y="0"/>
                  <a:pt x="178049" y="0"/>
                </a:cubicBezTo>
                <a:cubicBezTo>
                  <a:pt x="79715" y="0"/>
                  <a:pt x="0" y="79715"/>
                  <a:pt x="0" y="178049"/>
                </a:cubicBezTo>
                <a:cubicBezTo>
                  <a:pt x="111" y="276337"/>
                  <a:pt x="79762" y="355987"/>
                  <a:pt x="178049" y="356098"/>
                </a:cubicBezTo>
                <a:close/>
                <a:moveTo>
                  <a:pt x="178049" y="44512"/>
                </a:moveTo>
                <a:cubicBezTo>
                  <a:pt x="251799" y="44512"/>
                  <a:pt x="311586" y="104299"/>
                  <a:pt x="311586" y="178049"/>
                </a:cubicBezTo>
                <a:cubicBezTo>
                  <a:pt x="311586" y="251799"/>
                  <a:pt x="251799" y="311586"/>
                  <a:pt x="178049" y="311586"/>
                </a:cubicBezTo>
                <a:cubicBezTo>
                  <a:pt x="104299" y="311586"/>
                  <a:pt x="44512" y="251799"/>
                  <a:pt x="44512" y="178049"/>
                </a:cubicBezTo>
                <a:cubicBezTo>
                  <a:pt x="44586" y="104329"/>
                  <a:pt x="104330" y="44586"/>
                  <a:pt x="178049" y="44512"/>
                </a:cubicBezTo>
                <a:close/>
              </a:path>
            </a:pathLst>
          </a:custGeom>
          <a:solidFill>
            <a:srgbClr val="000000"/>
          </a:solidFill>
          <a:ln w="22225" cap="flat">
            <a:noFill/>
            <a:prstDash val="solid"/>
            <a:miter/>
          </a:ln>
        </xdr:spPr>
        <xdr:txBody>
          <a:bodyPr rtlCol="0" anchor="ctr"/>
          <a:lstStyle/>
          <a:p>
            <a:endParaRPr lang="de-DE"/>
          </a:p>
        </xdr:txBody>
      </xdr:sp>
      <xdr:sp macro="" textlink="">
        <xdr:nvSpPr>
          <xdr:cNvPr id="5" name="Freihandform: Form 4">
            <a:extLst>
              <a:ext uri="{FF2B5EF4-FFF2-40B4-BE49-F238E27FC236}">
                <a16:creationId xmlns:a16="http://schemas.microsoft.com/office/drawing/2014/main" id="{F00C99CB-2BA1-4B02-AC8F-00597DF2FEBE}"/>
              </a:ext>
            </a:extLst>
          </xdr:cNvPr>
          <xdr:cNvSpPr/>
        </xdr:nvSpPr>
        <xdr:spPr>
          <a:xfrm>
            <a:off x="2513071" y="12778904"/>
            <a:ext cx="845658" cy="823479"/>
          </a:xfrm>
          <a:custGeom>
            <a:avLst/>
            <a:gdLst>
              <a:gd name="connsiteX0" fmla="*/ 844779 w 845658"/>
              <a:gd name="connsiteY0" fmla="*/ 706501 h 823479"/>
              <a:gd name="connsiteX1" fmla="*/ 774828 w 845658"/>
              <a:gd name="connsiteY1" fmla="*/ 210568 h 823479"/>
              <a:gd name="connsiteX2" fmla="*/ 759960 w 845658"/>
              <a:gd name="connsiteY2" fmla="*/ 162628 h 823479"/>
              <a:gd name="connsiteX3" fmla="*/ 742512 w 845658"/>
              <a:gd name="connsiteY3" fmla="*/ 137300 h 823479"/>
              <a:gd name="connsiteX4" fmla="*/ 564796 w 845658"/>
              <a:gd name="connsiteY4" fmla="*/ 23371 h 823479"/>
              <a:gd name="connsiteX5" fmla="*/ 425095 w 845658"/>
              <a:gd name="connsiteY5" fmla="*/ 2 h 823479"/>
              <a:gd name="connsiteX6" fmla="*/ 420510 w 845658"/>
              <a:gd name="connsiteY6" fmla="*/ 2 h 823479"/>
              <a:gd name="connsiteX7" fmla="*/ 281209 w 845658"/>
              <a:gd name="connsiteY7" fmla="*/ 23260 h 823479"/>
              <a:gd name="connsiteX8" fmla="*/ 102381 w 845658"/>
              <a:gd name="connsiteY8" fmla="*/ 138280 h 823479"/>
              <a:gd name="connsiteX9" fmla="*/ 85800 w 845658"/>
              <a:gd name="connsiteY9" fmla="*/ 162628 h 823479"/>
              <a:gd name="connsiteX10" fmla="*/ 70933 w 845658"/>
              <a:gd name="connsiteY10" fmla="*/ 210590 h 823479"/>
              <a:gd name="connsiteX11" fmla="*/ 849 w 845658"/>
              <a:gd name="connsiteY11" fmla="*/ 707525 h 823479"/>
              <a:gd name="connsiteX12" fmla="*/ 57891 w 845658"/>
              <a:gd name="connsiteY12" fmla="*/ 821699 h 823479"/>
              <a:gd name="connsiteX13" fmla="*/ 66593 w 845658"/>
              <a:gd name="connsiteY13" fmla="*/ 823479 h 823479"/>
              <a:gd name="connsiteX14" fmla="*/ 88851 w 845658"/>
              <a:gd name="connsiteY14" fmla="*/ 801225 h 823479"/>
              <a:gd name="connsiteX15" fmla="*/ 75318 w 845658"/>
              <a:gd name="connsiteY15" fmla="*/ 780747 h 823479"/>
              <a:gd name="connsiteX16" fmla="*/ 45049 w 845658"/>
              <a:gd name="connsiteY16" fmla="*/ 712710 h 823479"/>
              <a:gd name="connsiteX17" fmla="*/ 114978 w 845658"/>
              <a:gd name="connsiteY17" fmla="*/ 216822 h 823479"/>
              <a:gd name="connsiteX18" fmla="*/ 124815 w 845658"/>
              <a:gd name="connsiteY18" fmla="*/ 184016 h 823479"/>
              <a:gd name="connsiteX19" fmla="*/ 135698 w 845658"/>
              <a:gd name="connsiteY19" fmla="*/ 167747 h 823479"/>
              <a:gd name="connsiteX20" fmla="*/ 295675 w 845658"/>
              <a:gd name="connsiteY20" fmla="*/ 65369 h 823479"/>
              <a:gd name="connsiteX21" fmla="*/ 418262 w 845658"/>
              <a:gd name="connsiteY21" fmla="*/ 44515 h 823479"/>
              <a:gd name="connsiteX22" fmla="*/ 420488 w 845658"/>
              <a:gd name="connsiteY22" fmla="*/ 44515 h 823479"/>
              <a:gd name="connsiteX23" fmla="*/ 422869 w 845658"/>
              <a:gd name="connsiteY23" fmla="*/ 44025 h 823479"/>
              <a:gd name="connsiteX24" fmla="*/ 425273 w 845658"/>
              <a:gd name="connsiteY24" fmla="*/ 44515 h 823479"/>
              <a:gd name="connsiteX25" fmla="*/ 425406 w 845658"/>
              <a:gd name="connsiteY25" fmla="*/ 44515 h 823479"/>
              <a:gd name="connsiteX26" fmla="*/ 550397 w 845658"/>
              <a:gd name="connsiteY26" fmla="*/ 65502 h 823479"/>
              <a:gd name="connsiteX27" fmla="*/ 709194 w 845658"/>
              <a:gd name="connsiteY27" fmla="*/ 166768 h 823479"/>
              <a:gd name="connsiteX28" fmla="*/ 720923 w 845658"/>
              <a:gd name="connsiteY28" fmla="*/ 184016 h 823479"/>
              <a:gd name="connsiteX29" fmla="*/ 730760 w 845658"/>
              <a:gd name="connsiteY29" fmla="*/ 216799 h 823479"/>
              <a:gd name="connsiteX30" fmla="*/ 800578 w 845658"/>
              <a:gd name="connsiteY30" fmla="*/ 711687 h 823479"/>
              <a:gd name="connsiteX31" fmla="*/ 770421 w 845658"/>
              <a:gd name="connsiteY31" fmla="*/ 780681 h 823479"/>
              <a:gd name="connsiteX32" fmla="*/ 758440 w 845658"/>
              <a:gd name="connsiteY32" fmla="*/ 809787 h 823479"/>
              <a:gd name="connsiteX33" fmla="*/ 779145 w 845658"/>
              <a:gd name="connsiteY33" fmla="*/ 823479 h 823479"/>
              <a:gd name="connsiteX34" fmla="*/ 787847 w 845658"/>
              <a:gd name="connsiteY34" fmla="*/ 821699 h 823479"/>
              <a:gd name="connsiteX35" fmla="*/ 844779 w 845658"/>
              <a:gd name="connsiteY35" fmla="*/ 706501 h 8234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Lst>
            <a:rect l="l" t="t" r="r" b="b"/>
            <a:pathLst>
              <a:path w="845658" h="823479">
                <a:moveTo>
                  <a:pt x="844779" y="706501"/>
                </a:moveTo>
                <a:lnTo>
                  <a:pt x="774828" y="210568"/>
                </a:lnTo>
                <a:cubicBezTo>
                  <a:pt x="772829" y="193818"/>
                  <a:pt x="767790" y="177571"/>
                  <a:pt x="759960" y="162628"/>
                </a:cubicBezTo>
                <a:cubicBezTo>
                  <a:pt x="755013" y="153619"/>
                  <a:pt x="749168" y="145132"/>
                  <a:pt x="742512" y="137300"/>
                </a:cubicBezTo>
                <a:cubicBezTo>
                  <a:pt x="693613" y="85206"/>
                  <a:pt x="632549" y="46059"/>
                  <a:pt x="564796" y="23371"/>
                </a:cubicBezTo>
                <a:cubicBezTo>
                  <a:pt x="519877" y="7768"/>
                  <a:pt x="472645" y="-133"/>
                  <a:pt x="425095" y="2"/>
                </a:cubicBezTo>
                <a:cubicBezTo>
                  <a:pt x="423630" y="626"/>
                  <a:pt x="421975" y="626"/>
                  <a:pt x="420510" y="2"/>
                </a:cubicBezTo>
                <a:cubicBezTo>
                  <a:pt x="373098" y="-158"/>
                  <a:pt x="325999" y="7707"/>
                  <a:pt x="281209" y="23260"/>
                </a:cubicBezTo>
                <a:cubicBezTo>
                  <a:pt x="212963" y="46135"/>
                  <a:pt x="151500" y="85668"/>
                  <a:pt x="102381" y="138280"/>
                </a:cubicBezTo>
                <a:cubicBezTo>
                  <a:pt x="96076" y="145838"/>
                  <a:pt x="90523" y="153993"/>
                  <a:pt x="85800" y="162628"/>
                </a:cubicBezTo>
                <a:cubicBezTo>
                  <a:pt x="77968" y="177577"/>
                  <a:pt x="72929" y="193831"/>
                  <a:pt x="70933" y="210590"/>
                </a:cubicBezTo>
                <a:lnTo>
                  <a:pt x="849" y="707525"/>
                </a:lnTo>
                <a:cubicBezTo>
                  <a:pt x="-5828" y="778989"/>
                  <a:pt x="28179" y="809057"/>
                  <a:pt x="57891" y="821699"/>
                </a:cubicBezTo>
                <a:cubicBezTo>
                  <a:pt x="60640" y="822878"/>
                  <a:pt x="63602" y="823483"/>
                  <a:pt x="66593" y="823479"/>
                </a:cubicBezTo>
                <a:cubicBezTo>
                  <a:pt x="78885" y="823479"/>
                  <a:pt x="88849" y="813517"/>
                  <a:pt x="88851" y="801225"/>
                </a:cubicBezTo>
                <a:cubicBezTo>
                  <a:pt x="88851" y="792303"/>
                  <a:pt x="83526" y="784244"/>
                  <a:pt x="75318" y="780747"/>
                </a:cubicBezTo>
                <a:cubicBezTo>
                  <a:pt x="60206" y="774315"/>
                  <a:pt x="40620" y="760160"/>
                  <a:pt x="45049" y="712710"/>
                </a:cubicBezTo>
                <a:lnTo>
                  <a:pt x="114978" y="216822"/>
                </a:lnTo>
                <a:cubicBezTo>
                  <a:pt x="116258" y="205384"/>
                  <a:pt x="119589" y="194272"/>
                  <a:pt x="124815" y="184016"/>
                </a:cubicBezTo>
                <a:cubicBezTo>
                  <a:pt x="127944" y="178274"/>
                  <a:pt x="131585" y="172830"/>
                  <a:pt x="135698" y="167747"/>
                </a:cubicBezTo>
                <a:cubicBezTo>
                  <a:pt x="179708" y="120882"/>
                  <a:pt x="234685" y="85700"/>
                  <a:pt x="295675" y="65369"/>
                </a:cubicBezTo>
                <a:cubicBezTo>
                  <a:pt x="335067" y="51541"/>
                  <a:pt x="376514" y="44490"/>
                  <a:pt x="418262" y="44515"/>
                </a:cubicBezTo>
                <a:cubicBezTo>
                  <a:pt x="418997" y="44515"/>
                  <a:pt x="419731" y="44515"/>
                  <a:pt x="420488" y="44515"/>
                </a:cubicBezTo>
                <a:cubicBezTo>
                  <a:pt x="421289" y="44397"/>
                  <a:pt x="422086" y="44232"/>
                  <a:pt x="422869" y="44025"/>
                </a:cubicBezTo>
                <a:cubicBezTo>
                  <a:pt x="423661" y="44232"/>
                  <a:pt x="424463" y="44397"/>
                  <a:pt x="425273" y="44515"/>
                </a:cubicBezTo>
                <a:lnTo>
                  <a:pt x="425406" y="44515"/>
                </a:lnTo>
                <a:cubicBezTo>
                  <a:pt x="467965" y="44310"/>
                  <a:pt x="510240" y="51407"/>
                  <a:pt x="550397" y="65502"/>
                </a:cubicBezTo>
                <a:cubicBezTo>
                  <a:pt x="610867" y="85653"/>
                  <a:pt x="665416" y="120441"/>
                  <a:pt x="709194" y="166768"/>
                </a:cubicBezTo>
                <a:cubicBezTo>
                  <a:pt x="713648" y="172127"/>
                  <a:pt x="717576" y="177902"/>
                  <a:pt x="720923" y="184016"/>
                </a:cubicBezTo>
                <a:cubicBezTo>
                  <a:pt x="726147" y="194263"/>
                  <a:pt x="729479" y="205369"/>
                  <a:pt x="730760" y="216799"/>
                </a:cubicBezTo>
                <a:lnTo>
                  <a:pt x="800578" y="711687"/>
                </a:lnTo>
                <a:cubicBezTo>
                  <a:pt x="805029" y="760160"/>
                  <a:pt x="785533" y="774315"/>
                  <a:pt x="770421" y="780681"/>
                </a:cubicBezTo>
                <a:cubicBezTo>
                  <a:pt x="759075" y="785410"/>
                  <a:pt x="753711" y="798441"/>
                  <a:pt x="758440" y="809787"/>
                </a:cubicBezTo>
                <a:cubicBezTo>
                  <a:pt x="761919" y="818133"/>
                  <a:pt x="770103" y="823544"/>
                  <a:pt x="779145" y="823479"/>
                </a:cubicBezTo>
                <a:cubicBezTo>
                  <a:pt x="782137" y="823483"/>
                  <a:pt x="785099" y="822878"/>
                  <a:pt x="787847" y="821699"/>
                </a:cubicBezTo>
                <a:cubicBezTo>
                  <a:pt x="817559" y="809057"/>
                  <a:pt x="851589" y="778967"/>
                  <a:pt x="844779" y="706501"/>
                </a:cubicBezTo>
                <a:close/>
              </a:path>
            </a:pathLst>
          </a:custGeom>
          <a:solidFill>
            <a:srgbClr val="000000"/>
          </a:solidFill>
          <a:ln w="22225" cap="flat">
            <a:noFill/>
            <a:prstDash val="solid"/>
            <a:miter/>
          </a:ln>
        </xdr:spPr>
        <xdr:txBody>
          <a:bodyPr rtlCol="0" anchor="ctr"/>
          <a:lstStyle/>
          <a:p>
            <a:endParaRPr lang="de-DE"/>
          </a:p>
        </xdr:txBody>
      </xdr:sp>
    </xdr:grpSp>
    <xdr:clientData/>
  </xdr:twoCellAnchor>
  <xdr:twoCellAnchor>
    <xdr:from>
      <xdr:col>1</xdr:col>
      <xdr:colOff>2495175</xdr:colOff>
      <xdr:row>86</xdr:row>
      <xdr:rowOff>0</xdr:rowOff>
    </xdr:from>
    <xdr:to>
      <xdr:col>1</xdr:col>
      <xdr:colOff>2659528</xdr:colOff>
      <xdr:row>87</xdr:row>
      <xdr:rowOff>141941</xdr:rowOff>
    </xdr:to>
    <xdr:sp macro="" textlink="">
      <xdr:nvSpPr>
        <xdr:cNvPr id="21" name="Rechteck 20">
          <a:extLst>
            <a:ext uri="{FF2B5EF4-FFF2-40B4-BE49-F238E27FC236}">
              <a16:creationId xmlns:a16="http://schemas.microsoft.com/office/drawing/2014/main" id="{FA6EE378-02CD-4C75-BF4C-D5F447FDB564}"/>
            </a:ext>
          </a:extLst>
        </xdr:cNvPr>
        <xdr:cNvSpPr/>
      </xdr:nvSpPr>
      <xdr:spPr>
        <a:xfrm>
          <a:off x="2756646" y="14044706"/>
          <a:ext cx="164353" cy="298823"/>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2699870</xdr:colOff>
      <xdr:row>86</xdr:row>
      <xdr:rowOff>2989</xdr:rowOff>
    </xdr:from>
    <xdr:to>
      <xdr:col>1</xdr:col>
      <xdr:colOff>2861235</xdr:colOff>
      <xdr:row>87</xdr:row>
      <xdr:rowOff>141941</xdr:rowOff>
    </xdr:to>
    <xdr:sp macro="" textlink="">
      <xdr:nvSpPr>
        <xdr:cNvPr id="22" name="Rechteck 21">
          <a:extLst>
            <a:ext uri="{FF2B5EF4-FFF2-40B4-BE49-F238E27FC236}">
              <a16:creationId xmlns:a16="http://schemas.microsoft.com/office/drawing/2014/main" id="{627870E3-8E7D-4ADB-AFAB-F4A98E0D6FB3}"/>
            </a:ext>
          </a:extLst>
        </xdr:cNvPr>
        <xdr:cNvSpPr/>
      </xdr:nvSpPr>
      <xdr:spPr>
        <a:xfrm>
          <a:off x="2961341" y="14047695"/>
          <a:ext cx="161365" cy="295834"/>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2695386</xdr:colOff>
      <xdr:row>83</xdr:row>
      <xdr:rowOff>29882</xdr:rowOff>
    </xdr:from>
    <xdr:to>
      <xdr:col>1</xdr:col>
      <xdr:colOff>2861234</xdr:colOff>
      <xdr:row>86</xdr:row>
      <xdr:rowOff>5979</xdr:rowOff>
    </xdr:to>
    <xdr:sp macro="" textlink="">
      <xdr:nvSpPr>
        <xdr:cNvPr id="23" name="Rechteck 22">
          <a:extLst>
            <a:ext uri="{FF2B5EF4-FFF2-40B4-BE49-F238E27FC236}">
              <a16:creationId xmlns:a16="http://schemas.microsoft.com/office/drawing/2014/main" id="{E3964765-E627-403E-967D-1EB86EB6F0D8}"/>
            </a:ext>
          </a:extLst>
        </xdr:cNvPr>
        <xdr:cNvSpPr/>
      </xdr:nvSpPr>
      <xdr:spPr>
        <a:xfrm>
          <a:off x="2956857" y="13603941"/>
          <a:ext cx="165848" cy="446744"/>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2496670</xdr:colOff>
      <xdr:row>83</xdr:row>
      <xdr:rowOff>32871</xdr:rowOff>
    </xdr:from>
    <xdr:to>
      <xdr:col>1</xdr:col>
      <xdr:colOff>2662518</xdr:colOff>
      <xdr:row>86</xdr:row>
      <xdr:rowOff>8968</xdr:rowOff>
    </xdr:to>
    <xdr:sp macro="" textlink="">
      <xdr:nvSpPr>
        <xdr:cNvPr id="24" name="Rechteck 23">
          <a:extLst>
            <a:ext uri="{FF2B5EF4-FFF2-40B4-BE49-F238E27FC236}">
              <a16:creationId xmlns:a16="http://schemas.microsoft.com/office/drawing/2014/main" id="{316D55CE-2E0B-46D6-BA54-4A256355053D}"/>
            </a:ext>
          </a:extLst>
        </xdr:cNvPr>
        <xdr:cNvSpPr/>
      </xdr:nvSpPr>
      <xdr:spPr>
        <a:xfrm>
          <a:off x="2758141" y="13606930"/>
          <a:ext cx="165848" cy="446744"/>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2525060</xdr:colOff>
      <xdr:row>75</xdr:row>
      <xdr:rowOff>89646</xdr:rowOff>
    </xdr:from>
    <xdr:to>
      <xdr:col>1</xdr:col>
      <xdr:colOff>2813060</xdr:colOff>
      <xdr:row>77</xdr:row>
      <xdr:rowOff>63881</xdr:rowOff>
    </xdr:to>
    <xdr:sp macro="" textlink="">
      <xdr:nvSpPr>
        <xdr:cNvPr id="27" name="Ellipse 26">
          <a:extLst>
            <a:ext uri="{FF2B5EF4-FFF2-40B4-BE49-F238E27FC236}">
              <a16:creationId xmlns:a16="http://schemas.microsoft.com/office/drawing/2014/main" id="{F88E9665-665A-43DA-902E-17264C3C442C}"/>
            </a:ext>
          </a:extLst>
        </xdr:cNvPr>
        <xdr:cNvSpPr/>
      </xdr:nvSpPr>
      <xdr:spPr>
        <a:xfrm>
          <a:off x="2786531" y="12408646"/>
          <a:ext cx="288000" cy="288000"/>
        </a:xfrm>
        <a:prstGeom prst="ellipse">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2886421</xdr:colOff>
      <xdr:row>78</xdr:row>
      <xdr:rowOff>33475</xdr:rowOff>
    </xdr:from>
    <xdr:to>
      <xdr:col>1</xdr:col>
      <xdr:colOff>3046826</xdr:colOff>
      <xdr:row>83</xdr:row>
      <xdr:rowOff>5603</xdr:rowOff>
    </xdr:to>
    <xdr:sp macro="" textlink="">
      <xdr:nvSpPr>
        <xdr:cNvPr id="29" name="Rechteck 27">
          <a:extLst>
            <a:ext uri="{FF2B5EF4-FFF2-40B4-BE49-F238E27FC236}">
              <a16:creationId xmlns:a16="http://schemas.microsoft.com/office/drawing/2014/main" id="{B88F0358-DB69-4AD2-BCC2-0A1D197D42A4}"/>
            </a:ext>
          </a:extLst>
        </xdr:cNvPr>
        <xdr:cNvSpPr/>
      </xdr:nvSpPr>
      <xdr:spPr>
        <a:xfrm rot="20787808" flipH="1">
          <a:off x="3147892" y="12823122"/>
          <a:ext cx="160405" cy="756540"/>
        </a:xfrm>
        <a:custGeom>
          <a:avLst/>
          <a:gdLst>
            <a:gd name="connsiteX0" fmla="*/ 0 w 104588"/>
            <a:gd name="connsiteY0" fmla="*/ 0 h 567764"/>
            <a:gd name="connsiteX1" fmla="*/ 104588 w 104588"/>
            <a:gd name="connsiteY1" fmla="*/ 0 h 567764"/>
            <a:gd name="connsiteX2" fmla="*/ 104588 w 104588"/>
            <a:gd name="connsiteY2" fmla="*/ 567764 h 567764"/>
            <a:gd name="connsiteX3" fmla="*/ 0 w 104588"/>
            <a:gd name="connsiteY3" fmla="*/ 567764 h 567764"/>
            <a:gd name="connsiteX4" fmla="*/ 0 w 104588"/>
            <a:gd name="connsiteY4" fmla="*/ 0 h 567764"/>
            <a:gd name="connsiteX0" fmla="*/ 25172 w 104588"/>
            <a:gd name="connsiteY0" fmla="*/ 0 h 608440"/>
            <a:gd name="connsiteX1" fmla="*/ 104588 w 104588"/>
            <a:gd name="connsiteY1" fmla="*/ 40676 h 608440"/>
            <a:gd name="connsiteX2" fmla="*/ 104588 w 104588"/>
            <a:gd name="connsiteY2" fmla="*/ 608440 h 608440"/>
            <a:gd name="connsiteX3" fmla="*/ 0 w 104588"/>
            <a:gd name="connsiteY3" fmla="*/ 608440 h 608440"/>
            <a:gd name="connsiteX4" fmla="*/ 25172 w 104588"/>
            <a:gd name="connsiteY4" fmla="*/ 0 h 608440"/>
            <a:gd name="connsiteX0" fmla="*/ 25172 w 123687"/>
            <a:gd name="connsiteY0" fmla="*/ 0 h 608440"/>
            <a:gd name="connsiteX1" fmla="*/ 123687 w 123687"/>
            <a:gd name="connsiteY1" fmla="*/ 136191 h 608440"/>
            <a:gd name="connsiteX2" fmla="*/ 104588 w 123687"/>
            <a:gd name="connsiteY2" fmla="*/ 608440 h 608440"/>
            <a:gd name="connsiteX3" fmla="*/ 0 w 123687"/>
            <a:gd name="connsiteY3" fmla="*/ 608440 h 608440"/>
            <a:gd name="connsiteX4" fmla="*/ 25172 w 123687"/>
            <a:gd name="connsiteY4" fmla="*/ 0 h 608440"/>
            <a:gd name="connsiteX0" fmla="*/ 67429 w 123687"/>
            <a:gd name="connsiteY0" fmla="*/ 0 h 756540"/>
            <a:gd name="connsiteX1" fmla="*/ 123687 w 123687"/>
            <a:gd name="connsiteY1" fmla="*/ 284291 h 756540"/>
            <a:gd name="connsiteX2" fmla="*/ 104588 w 123687"/>
            <a:gd name="connsiteY2" fmla="*/ 756540 h 756540"/>
            <a:gd name="connsiteX3" fmla="*/ 0 w 123687"/>
            <a:gd name="connsiteY3" fmla="*/ 756540 h 756540"/>
            <a:gd name="connsiteX4" fmla="*/ 67429 w 123687"/>
            <a:gd name="connsiteY4" fmla="*/ 0 h 756540"/>
            <a:gd name="connsiteX0" fmla="*/ 67429 w 123687"/>
            <a:gd name="connsiteY0" fmla="*/ 0 h 756540"/>
            <a:gd name="connsiteX1" fmla="*/ 123687 w 123687"/>
            <a:gd name="connsiteY1" fmla="*/ 284291 h 756540"/>
            <a:gd name="connsiteX2" fmla="*/ 104588 w 123687"/>
            <a:gd name="connsiteY2" fmla="*/ 756540 h 756540"/>
            <a:gd name="connsiteX3" fmla="*/ 0 w 123687"/>
            <a:gd name="connsiteY3" fmla="*/ 756540 h 756540"/>
            <a:gd name="connsiteX4" fmla="*/ 67429 w 123687"/>
            <a:gd name="connsiteY4" fmla="*/ 0 h 756540"/>
            <a:gd name="connsiteX0" fmla="*/ 67429 w 123687"/>
            <a:gd name="connsiteY0" fmla="*/ 0 h 756540"/>
            <a:gd name="connsiteX1" fmla="*/ 123687 w 123687"/>
            <a:gd name="connsiteY1" fmla="*/ 284291 h 756540"/>
            <a:gd name="connsiteX2" fmla="*/ 104588 w 123687"/>
            <a:gd name="connsiteY2" fmla="*/ 756540 h 756540"/>
            <a:gd name="connsiteX3" fmla="*/ 0 w 123687"/>
            <a:gd name="connsiteY3" fmla="*/ 756540 h 756540"/>
            <a:gd name="connsiteX4" fmla="*/ 67429 w 123687"/>
            <a:gd name="connsiteY4" fmla="*/ 0 h 756540"/>
            <a:gd name="connsiteX0" fmla="*/ 67429 w 133128"/>
            <a:gd name="connsiteY0" fmla="*/ 0 h 756540"/>
            <a:gd name="connsiteX1" fmla="*/ 133128 w 133128"/>
            <a:gd name="connsiteY1" fmla="*/ 237995 h 756540"/>
            <a:gd name="connsiteX2" fmla="*/ 104588 w 133128"/>
            <a:gd name="connsiteY2" fmla="*/ 756540 h 756540"/>
            <a:gd name="connsiteX3" fmla="*/ 0 w 133128"/>
            <a:gd name="connsiteY3" fmla="*/ 756540 h 756540"/>
            <a:gd name="connsiteX4" fmla="*/ 67429 w 133128"/>
            <a:gd name="connsiteY4" fmla="*/ 0 h 756540"/>
            <a:gd name="connsiteX0" fmla="*/ 71634 w 137333"/>
            <a:gd name="connsiteY0" fmla="*/ 0 h 756540"/>
            <a:gd name="connsiteX1" fmla="*/ 137333 w 137333"/>
            <a:gd name="connsiteY1" fmla="*/ 237995 h 756540"/>
            <a:gd name="connsiteX2" fmla="*/ 108793 w 137333"/>
            <a:gd name="connsiteY2" fmla="*/ 756540 h 756540"/>
            <a:gd name="connsiteX3" fmla="*/ 4205 w 137333"/>
            <a:gd name="connsiteY3" fmla="*/ 756540 h 756540"/>
            <a:gd name="connsiteX4" fmla="*/ 71634 w 137333"/>
            <a:gd name="connsiteY4" fmla="*/ 0 h 756540"/>
            <a:gd name="connsiteX0" fmla="*/ 57682 w 123381"/>
            <a:gd name="connsiteY0" fmla="*/ 0 h 756540"/>
            <a:gd name="connsiteX1" fmla="*/ 123381 w 123381"/>
            <a:gd name="connsiteY1" fmla="*/ 237995 h 756540"/>
            <a:gd name="connsiteX2" fmla="*/ 94841 w 123381"/>
            <a:gd name="connsiteY2" fmla="*/ 756540 h 756540"/>
            <a:gd name="connsiteX3" fmla="*/ 28159 w 123381"/>
            <a:gd name="connsiteY3" fmla="*/ 723759 h 756540"/>
            <a:gd name="connsiteX4" fmla="*/ 57682 w 123381"/>
            <a:gd name="connsiteY4" fmla="*/ 0 h 756540"/>
            <a:gd name="connsiteX0" fmla="*/ 79610 w 145309"/>
            <a:gd name="connsiteY0" fmla="*/ 0 h 756540"/>
            <a:gd name="connsiteX1" fmla="*/ 145309 w 145309"/>
            <a:gd name="connsiteY1" fmla="*/ 237995 h 756540"/>
            <a:gd name="connsiteX2" fmla="*/ 116769 w 145309"/>
            <a:gd name="connsiteY2" fmla="*/ 756540 h 756540"/>
            <a:gd name="connsiteX3" fmla="*/ 50087 w 145309"/>
            <a:gd name="connsiteY3" fmla="*/ 723759 h 756540"/>
            <a:gd name="connsiteX4" fmla="*/ 79610 w 145309"/>
            <a:gd name="connsiteY4" fmla="*/ 0 h 75654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5309" h="756540">
              <a:moveTo>
                <a:pt x="79610" y="0"/>
              </a:moveTo>
              <a:lnTo>
                <a:pt x="145309" y="237995"/>
              </a:lnTo>
              <a:lnTo>
                <a:pt x="116769" y="756540"/>
              </a:lnTo>
              <a:lnTo>
                <a:pt x="50087" y="723759"/>
              </a:lnTo>
              <a:cubicBezTo>
                <a:pt x="792" y="220041"/>
                <a:pt x="-43705" y="76786"/>
                <a:pt x="79610" y="0"/>
              </a:cubicBezTo>
              <a:close/>
            </a:path>
          </a:pathLst>
        </a:cu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2294800</xdr:colOff>
      <xdr:row>78</xdr:row>
      <xdr:rowOff>20935</xdr:rowOff>
    </xdr:from>
    <xdr:to>
      <xdr:col>1</xdr:col>
      <xdr:colOff>2457563</xdr:colOff>
      <xdr:row>83</xdr:row>
      <xdr:rowOff>34295</xdr:rowOff>
    </xdr:to>
    <xdr:sp macro="" textlink="">
      <xdr:nvSpPr>
        <xdr:cNvPr id="28" name="Rechteck 27">
          <a:extLst>
            <a:ext uri="{FF2B5EF4-FFF2-40B4-BE49-F238E27FC236}">
              <a16:creationId xmlns:a16="http://schemas.microsoft.com/office/drawing/2014/main" id="{DAF84B40-32A5-444E-8C29-E34652E3329B}"/>
            </a:ext>
          </a:extLst>
        </xdr:cNvPr>
        <xdr:cNvSpPr/>
      </xdr:nvSpPr>
      <xdr:spPr>
        <a:xfrm rot="1022223">
          <a:off x="2556271" y="12810582"/>
          <a:ext cx="162763" cy="797772"/>
        </a:xfrm>
        <a:custGeom>
          <a:avLst/>
          <a:gdLst>
            <a:gd name="connsiteX0" fmla="*/ 0 w 104588"/>
            <a:gd name="connsiteY0" fmla="*/ 0 h 567764"/>
            <a:gd name="connsiteX1" fmla="*/ 104588 w 104588"/>
            <a:gd name="connsiteY1" fmla="*/ 0 h 567764"/>
            <a:gd name="connsiteX2" fmla="*/ 104588 w 104588"/>
            <a:gd name="connsiteY2" fmla="*/ 567764 h 567764"/>
            <a:gd name="connsiteX3" fmla="*/ 0 w 104588"/>
            <a:gd name="connsiteY3" fmla="*/ 567764 h 567764"/>
            <a:gd name="connsiteX4" fmla="*/ 0 w 104588"/>
            <a:gd name="connsiteY4" fmla="*/ 0 h 567764"/>
            <a:gd name="connsiteX0" fmla="*/ 25172 w 104588"/>
            <a:gd name="connsiteY0" fmla="*/ 0 h 608440"/>
            <a:gd name="connsiteX1" fmla="*/ 104588 w 104588"/>
            <a:gd name="connsiteY1" fmla="*/ 40676 h 608440"/>
            <a:gd name="connsiteX2" fmla="*/ 104588 w 104588"/>
            <a:gd name="connsiteY2" fmla="*/ 608440 h 608440"/>
            <a:gd name="connsiteX3" fmla="*/ 0 w 104588"/>
            <a:gd name="connsiteY3" fmla="*/ 608440 h 608440"/>
            <a:gd name="connsiteX4" fmla="*/ 25172 w 104588"/>
            <a:gd name="connsiteY4" fmla="*/ 0 h 608440"/>
            <a:gd name="connsiteX0" fmla="*/ 25172 w 123687"/>
            <a:gd name="connsiteY0" fmla="*/ 0 h 608440"/>
            <a:gd name="connsiteX1" fmla="*/ 123687 w 123687"/>
            <a:gd name="connsiteY1" fmla="*/ 136191 h 608440"/>
            <a:gd name="connsiteX2" fmla="*/ 104588 w 123687"/>
            <a:gd name="connsiteY2" fmla="*/ 608440 h 608440"/>
            <a:gd name="connsiteX3" fmla="*/ 0 w 123687"/>
            <a:gd name="connsiteY3" fmla="*/ 608440 h 608440"/>
            <a:gd name="connsiteX4" fmla="*/ 25172 w 123687"/>
            <a:gd name="connsiteY4" fmla="*/ 0 h 608440"/>
            <a:gd name="connsiteX0" fmla="*/ 67429 w 123687"/>
            <a:gd name="connsiteY0" fmla="*/ 0 h 756540"/>
            <a:gd name="connsiteX1" fmla="*/ 123687 w 123687"/>
            <a:gd name="connsiteY1" fmla="*/ 284291 h 756540"/>
            <a:gd name="connsiteX2" fmla="*/ 104588 w 123687"/>
            <a:gd name="connsiteY2" fmla="*/ 756540 h 756540"/>
            <a:gd name="connsiteX3" fmla="*/ 0 w 123687"/>
            <a:gd name="connsiteY3" fmla="*/ 756540 h 756540"/>
            <a:gd name="connsiteX4" fmla="*/ 67429 w 123687"/>
            <a:gd name="connsiteY4" fmla="*/ 0 h 756540"/>
            <a:gd name="connsiteX0" fmla="*/ 67429 w 123687"/>
            <a:gd name="connsiteY0" fmla="*/ 0 h 756540"/>
            <a:gd name="connsiteX1" fmla="*/ 123687 w 123687"/>
            <a:gd name="connsiteY1" fmla="*/ 284291 h 756540"/>
            <a:gd name="connsiteX2" fmla="*/ 104588 w 123687"/>
            <a:gd name="connsiteY2" fmla="*/ 756540 h 756540"/>
            <a:gd name="connsiteX3" fmla="*/ 0 w 123687"/>
            <a:gd name="connsiteY3" fmla="*/ 756540 h 756540"/>
            <a:gd name="connsiteX4" fmla="*/ 67429 w 123687"/>
            <a:gd name="connsiteY4" fmla="*/ 0 h 756540"/>
            <a:gd name="connsiteX0" fmla="*/ 67429 w 123687"/>
            <a:gd name="connsiteY0" fmla="*/ 0 h 756540"/>
            <a:gd name="connsiteX1" fmla="*/ 123687 w 123687"/>
            <a:gd name="connsiteY1" fmla="*/ 284291 h 756540"/>
            <a:gd name="connsiteX2" fmla="*/ 104588 w 123687"/>
            <a:gd name="connsiteY2" fmla="*/ 756540 h 756540"/>
            <a:gd name="connsiteX3" fmla="*/ 0 w 123687"/>
            <a:gd name="connsiteY3" fmla="*/ 756540 h 756540"/>
            <a:gd name="connsiteX4" fmla="*/ 67429 w 123687"/>
            <a:gd name="connsiteY4" fmla="*/ 0 h 756540"/>
            <a:gd name="connsiteX0" fmla="*/ 67429 w 133128"/>
            <a:gd name="connsiteY0" fmla="*/ 0 h 756540"/>
            <a:gd name="connsiteX1" fmla="*/ 133128 w 133128"/>
            <a:gd name="connsiteY1" fmla="*/ 237995 h 756540"/>
            <a:gd name="connsiteX2" fmla="*/ 104588 w 133128"/>
            <a:gd name="connsiteY2" fmla="*/ 756540 h 756540"/>
            <a:gd name="connsiteX3" fmla="*/ 0 w 133128"/>
            <a:gd name="connsiteY3" fmla="*/ 756540 h 756540"/>
            <a:gd name="connsiteX4" fmla="*/ 67429 w 133128"/>
            <a:gd name="connsiteY4" fmla="*/ 0 h 756540"/>
            <a:gd name="connsiteX0" fmla="*/ 71634 w 137333"/>
            <a:gd name="connsiteY0" fmla="*/ 0 h 756540"/>
            <a:gd name="connsiteX1" fmla="*/ 137333 w 137333"/>
            <a:gd name="connsiteY1" fmla="*/ 237995 h 756540"/>
            <a:gd name="connsiteX2" fmla="*/ 108793 w 137333"/>
            <a:gd name="connsiteY2" fmla="*/ 756540 h 756540"/>
            <a:gd name="connsiteX3" fmla="*/ 4205 w 137333"/>
            <a:gd name="connsiteY3" fmla="*/ 756540 h 756540"/>
            <a:gd name="connsiteX4" fmla="*/ 71634 w 137333"/>
            <a:gd name="connsiteY4" fmla="*/ 0 h 756540"/>
            <a:gd name="connsiteX0" fmla="*/ 57682 w 123381"/>
            <a:gd name="connsiteY0" fmla="*/ 0 h 756540"/>
            <a:gd name="connsiteX1" fmla="*/ 123381 w 123381"/>
            <a:gd name="connsiteY1" fmla="*/ 237995 h 756540"/>
            <a:gd name="connsiteX2" fmla="*/ 94841 w 123381"/>
            <a:gd name="connsiteY2" fmla="*/ 756540 h 756540"/>
            <a:gd name="connsiteX3" fmla="*/ 28159 w 123381"/>
            <a:gd name="connsiteY3" fmla="*/ 723759 h 756540"/>
            <a:gd name="connsiteX4" fmla="*/ 57682 w 123381"/>
            <a:gd name="connsiteY4" fmla="*/ 0 h 756540"/>
            <a:gd name="connsiteX0" fmla="*/ 79610 w 145309"/>
            <a:gd name="connsiteY0" fmla="*/ 0 h 756540"/>
            <a:gd name="connsiteX1" fmla="*/ 145309 w 145309"/>
            <a:gd name="connsiteY1" fmla="*/ 237995 h 756540"/>
            <a:gd name="connsiteX2" fmla="*/ 116769 w 145309"/>
            <a:gd name="connsiteY2" fmla="*/ 756540 h 756540"/>
            <a:gd name="connsiteX3" fmla="*/ 50087 w 145309"/>
            <a:gd name="connsiteY3" fmla="*/ 723759 h 756540"/>
            <a:gd name="connsiteX4" fmla="*/ 79610 w 145309"/>
            <a:gd name="connsiteY4" fmla="*/ 0 h 756540"/>
            <a:gd name="connsiteX0" fmla="*/ 129400 w 195099"/>
            <a:gd name="connsiteY0" fmla="*/ 186 h 756726"/>
            <a:gd name="connsiteX1" fmla="*/ 195099 w 195099"/>
            <a:gd name="connsiteY1" fmla="*/ 238181 h 756726"/>
            <a:gd name="connsiteX2" fmla="*/ 166559 w 195099"/>
            <a:gd name="connsiteY2" fmla="*/ 756726 h 756726"/>
            <a:gd name="connsiteX3" fmla="*/ 99877 w 195099"/>
            <a:gd name="connsiteY3" fmla="*/ 723945 h 756726"/>
            <a:gd name="connsiteX4" fmla="*/ 209 w 195099"/>
            <a:gd name="connsiteY4" fmla="*/ 163905 h 756726"/>
            <a:gd name="connsiteX5" fmla="*/ 129400 w 195099"/>
            <a:gd name="connsiteY5" fmla="*/ 186 h 756726"/>
            <a:gd name="connsiteX0" fmla="*/ 129333 w 195032"/>
            <a:gd name="connsiteY0" fmla="*/ 186 h 756726"/>
            <a:gd name="connsiteX1" fmla="*/ 195032 w 195032"/>
            <a:gd name="connsiteY1" fmla="*/ 238181 h 756726"/>
            <a:gd name="connsiteX2" fmla="*/ 166492 w 195032"/>
            <a:gd name="connsiteY2" fmla="*/ 756726 h 756726"/>
            <a:gd name="connsiteX3" fmla="*/ 141269 w 195032"/>
            <a:gd name="connsiteY3" fmla="*/ 750243 h 756726"/>
            <a:gd name="connsiteX4" fmla="*/ 142 w 195032"/>
            <a:gd name="connsiteY4" fmla="*/ 163905 h 756726"/>
            <a:gd name="connsiteX5" fmla="*/ 129333 w 195032"/>
            <a:gd name="connsiteY5" fmla="*/ 186 h 756726"/>
            <a:gd name="connsiteX0" fmla="*/ 129360 w 195059"/>
            <a:gd name="connsiteY0" fmla="*/ 186 h 756726"/>
            <a:gd name="connsiteX1" fmla="*/ 195059 w 195059"/>
            <a:gd name="connsiteY1" fmla="*/ 238181 h 756726"/>
            <a:gd name="connsiteX2" fmla="*/ 166519 w 195059"/>
            <a:gd name="connsiteY2" fmla="*/ 756726 h 756726"/>
            <a:gd name="connsiteX3" fmla="*/ 120272 w 195059"/>
            <a:gd name="connsiteY3" fmla="*/ 725871 h 756726"/>
            <a:gd name="connsiteX4" fmla="*/ 169 w 195059"/>
            <a:gd name="connsiteY4" fmla="*/ 163905 h 756726"/>
            <a:gd name="connsiteX5" fmla="*/ 129360 w 195059"/>
            <a:gd name="connsiteY5" fmla="*/ 186 h 756726"/>
            <a:gd name="connsiteX0" fmla="*/ 129360 w 200582"/>
            <a:gd name="connsiteY0" fmla="*/ 186 h 758148"/>
            <a:gd name="connsiteX1" fmla="*/ 195059 w 200582"/>
            <a:gd name="connsiteY1" fmla="*/ 238181 h 758148"/>
            <a:gd name="connsiteX2" fmla="*/ 196422 w 200582"/>
            <a:gd name="connsiteY2" fmla="*/ 758148 h 758148"/>
            <a:gd name="connsiteX3" fmla="*/ 166519 w 200582"/>
            <a:gd name="connsiteY3" fmla="*/ 756726 h 758148"/>
            <a:gd name="connsiteX4" fmla="*/ 120272 w 200582"/>
            <a:gd name="connsiteY4" fmla="*/ 725871 h 758148"/>
            <a:gd name="connsiteX5" fmla="*/ 169 w 200582"/>
            <a:gd name="connsiteY5" fmla="*/ 163905 h 758148"/>
            <a:gd name="connsiteX6" fmla="*/ 129360 w 200582"/>
            <a:gd name="connsiteY6" fmla="*/ 186 h 7581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00582" h="758148">
              <a:moveTo>
                <a:pt x="129360" y="186"/>
              </a:moveTo>
              <a:lnTo>
                <a:pt x="195059" y="238181"/>
              </a:lnTo>
              <a:cubicBezTo>
                <a:pt x="180120" y="342881"/>
                <a:pt x="211361" y="653448"/>
                <a:pt x="196422" y="758148"/>
              </a:cubicBezTo>
              <a:lnTo>
                <a:pt x="166519" y="756726"/>
              </a:lnTo>
              <a:lnTo>
                <a:pt x="120272" y="725871"/>
              </a:lnTo>
              <a:cubicBezTo>
                <a:pt x="98947" y="635909"/>
                <a:pt x="-4751" y="284531"/>
                <a:pt x="169" y="163905"/>
              </a:cubicBezTo>
              <a:cubicBezTo>
                <a:pt x="5089" y="43279"/>
                <a:pt x="103279" y="-3352"/>
                <a:pt x="129360" y="186"/>
              </a:cubicBezTo>
              <a:close/>
            </a:path>
          </a:pathLst>
        </a:cu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xdr:col>
      <xdr:colOff>0</xdr:colOff>
      <xdr:row>0</xdr:row>
      <xdr:rowOff>0</xdr:rowOff>
    </xdr:from>
    <xdr:to>
      <xdr:col>1</xdr:col>
      <xdr:colOff>1775012</xdr:colOff>
      <xdr:row>0</xdr:row>
      <xdr:rowOff>1103060</xdr:rowOff>
    </xdr:to>
    <xdr:pic>
      <xdr:nvPicPr>
        <xdr:cNvPr id="16" name="Grafik 1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257" y="0"/>
          <a:ext cx="1775012" cy="1103060"/>
        </a:xfrm>
        <a:prstGeom prst="rect">
          <a:avLst/>
        </a:prstGeom>
      </xdr:spPr>
    </xdr:pic>
    <xdr:clientData/>
  </xdr:twoCellAnchor>
  <xdr:twoCellAnchor>
    <xdr:from>
      <xdr:col>1</xdr:col>
      <xdr:colOff>2786743</xdr:colOff>
      <xdr:row>0</xdr:row>
      <xdr:rowOff>126208</xdr:rowOff>
    </xdr:from>
    <xdr:to>
      <xdr:col>4</xdr:col>
      <xdr:colOff>664029</xdr:colOff>
      <xdr:row>0</xdr:row>
      <xdr:rowOff>1110344</xdr:rowOff>
    </xdr:to>
    <xdr:sp macro="" textlink="">
      <xdr:nvSpPr>
        <xdr:cNvPr id="17" name="Textfeld 16"/>
        <xdr:cNvSpPr txBox="1"/>
      </xdr:nvSpPr>
      <xdr:spPr>
        <a:xfrm>
          <a:off x="3048000" y="126208"/>
          <a:ext cx="4539343" cy="984136"/>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solidFill>
                <a:srgbClr val="000000"/>
              </a:solidFill>
            </a:rPr>
            <a:t>Leitfaden für den ortsflexiblen Einsatz von kollaborativen Robotern, Zusatzdokument</a:t>
          </a:r>
          <a:r>
            <a:rPr lang="de-DE" sz="800" baseline="0">
              <a:solidFill>
                <a:srgbClr val="000000"/>
              </a:solidFill>
            </a:rPr>
            <a:t> "Projektplan, Taktzeitabschätzung und Geschwindigkeitsberechnung" - Tabellenblatt "Geschwindigkeitsgrenzwerte"</a:t>
          </a:r>
          <a:endParaRPr lang="de-DE" sz="800">
            <a:solidFill>
              <a:srgbClr val="000000"/>
            </a:solidFill>
          </a:endParaRPr>
        </a:p>
        <a:p>
          <a:endParaRPr lang="de-DE" sz="800" baseline="0">
            <a:solidFill>
              <a:srgbClr val="000000"/>
            </a:solidFill>
          </a:endParaRPr>
        </a:p>
        <a:p>
          <a:r>
            <a:rPr lang="de-DE" sz="800" baseline="0">
              <a:solidFill>
                <a:srgbClr val="000000"/>
              </a:solidFill>
            </a:rPr>
            <a:t>Weitere Informationen und Zusatzddokumente unter </a:t>
          </a:r>
          <a:r>
            <a:rPr lang="de-DE" sz="800">
              <a:solidFill>
                <a:srgbClr val="000000"/>
              </a:solidFill>
            </a:rPr>
            <a:t>https://doi.org/10.24406/igcv-n-635224</a:t>
          </a:r>
        </a:p>
        <a:p>
          <a:endParaRPr lang="de-DE" sz="800">
            <a:solidFill>
              <a:srgbClr val="000000"/>
            </a:solidFill>
          </a:endParaRPr>
        </a:p>
        <a:p>
          <a:r>
            <a:rPr lang="de-DE" sz="800">
              <a:solidFill>
                <a:srgbClr val="000000"/>
              </a:solidFill>
            </a:rPr>
            <a:t>Kontakt Fraunhofer IGCV:</a:t>
          </a:r>
          <a:r>
            <a:rPr lang="de-DE" sz="800" baseline="0">
              <a:solidFill>
                <a:srgbClr val="000000"/>
              </a:solidFill>
            </a:rPr>
            <a:t> </a:t>
          </a:r>
        </a:p>
        <a:p>
          <a:r>
            <a:rPr lang="de-DE" sz="800" baseline="0">
              <a:solidFill>
                <a:srgbClr val="000000"/>
              </a:solidFill>
            </a:rPr>
            <a:t>Christian Härdtlein, 0821 90678-318, christian.haerdtlein@igcv.fraunhofer.de</a:t>
          </a:r>
          <a:endParaRPr lang="de-DE" sz="800">
            <a:solidFill>
              <a:srgbClr val="000000"/>
            </a:solidFill>
          </a:endParaRPr>
        </a:p>
      </xdr:txBody>
    </xdr:sp>
    <xdr:clientData/>
  </xdr:twoCellAnchor>
</xdr:wsDr>
</file>

<file path=xl/theme/theme1.xml><?xml version="1.0" encoding="utf-8"?>
<a:theme xmlns:a="http://schemas.openxmlformats.org/drawingml/2006/main" name="VDMA Design">
  <a:themeElements>
    <a:clrScheme name="VDMA_2015">
      <a:dk1>
        <a:srgbClr val="F49100"/>
      </a:dk1>
      <a:lt1>
        <a:srgbClr val="006582"/>
      </a:lt1>
      <a:dk2>
        <a:srgbClr val="FFBE6E"/>
      </a:dk2>
      <a:lt2>
        <a:srgbClr val="FAAA32"/>
      </a:lt2>
      <a:accent1>
        <a:srgbClr val="FFD2A5"/>
      </a:accent1>
      <a:accent2>
        <a:srgbClr val="197DA0"/>
      </a:accent2>
      <a:accent3>
        <a:srgbClr val="64AAC8"/>
      </a:accent3>
      <a:accent4>
        <a:srgbClr val="A0C8DE"/>
      </a:accent4>
      <a:accent5>
        <a:srgbClr val="6F6F6F"/>
      </a:accent5>
      <a:accent6>
        <a:srgbClr val="929292"/>
      </a:accent6>
      <a:hlink>
        <a:srgbClr val="B1B1B1"/>
      </a:hlink>
      <a:folHlink>
        <a:srgbClr val="CBCBCB"/>
      </a:folHlink>
    </a:clrScheme>
    <a:fontScheme name="Larissa">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11"/>
  <sheetViews>
    <sheetView tabSelected="1" view="pageBreakPreview" zoomScale="70" zoomScaleNormal="70" zoomScaleSheetLayoutView="70" workbookViewId="0">
      <selection activeCell="B3" sqref="B3"/>
    </sheetView>
  </sheetViews>
  <sheetFormatPr baseColWidth="10" defaultColWidth="11" defaultRowHeight="12.75" x14ac:dyDescent="0.2"/>
  <cols>
    <col min="1" max="1" width="7.5" style="3" bestFit="1" customWidth="1"/>
    <col min="2" max="2" width="83.375" style="3" customWidth="1"/>
    <col min="3" max="3" width="3.625" style="91" bestFit="1" customWidth="1"/>
    <col min="4" max="9" width="3.625" style="5" customWidth="1"/>
    <col min="10" max="11" width="3.625" style="3" bestFit="1" customWidth="1"/>
    <col min="12" max="12" width="52.5" style="3" bestFit="1" customWidth="1"/>
    <col min="13" max="16384" width="11" style="3"/>
  </cols>
  <sheetData>
    <row r="1" spans="1:12" s="90" customFormat="1" ht="156" customHeight="1" x14ac:dyDescent="0.2"/>
    <row r="2" spans="1:12" s="91" customFormat="1" ht="33.6" customHeight="1" x14ac:dyDescent="0.2">
      <c r="A2" s="91" t="s">
        <v>214</v>
      </c>
    </row>
    <row r="3" spans="1:12" ht="169.15" customHeight="1" x14ac:dyDescent="0.2">
      <c r="A3" s="95" t="s">
        <v>0</v>
      </c>
      <c r="B3" s="96" t="s">
        <v>1</v>
      </c>
      <c r="C3" s="97" t="s">
        <v>64</v>
      </c>
      <c r="D3" s="95" t="s">
        <v>65</v>
      </c>
      <c r="E3" s="95" t="s">
        <v>66</v>
      </c>
      <c r="F3" s="98" t="s">
        <v>67</v>
      </c>
      <c r="G3" s="98" t="s">
        <v>68</v>
      </c>
      <c r="H3" s="98" t="s">
        <v>69</v>
      </c>
      <c r="I3" s="98" t="s">
        <v>70</v>
      </c>
      <c r="J3" s="98" t="s">
        <v>71</v>
      </c>
      <c r="K3" s="98" t="s">
        <v>72</v>
      </c>
      <c r="L3" s="96" t="s">
        <v>73</v>
      </c>
    </row>
    <row r="4" spans="1:12" s="92" customFormat="1" x14ac:dyDescent="0.2">
      <c r="A4" s="1" t="s">
        <v>2</v>
      </c>
      <c r="B4" s="1" t="s">
        <v>3</v>
      </c>
    </row>
    <row r="5" spans="1:12" s="4" customFormat="1" x14ac:dyDescent="0.2">
      <c r="A5" s="7" t="s">
        <v>5</v>
      </c>
      <c r="B5" s="7" t="s">
        <v>219</v>
      </c>
      <c r="C5" s="4" t="s">
        <v>75</v>
      </c>
      <c r="L5" s="4" t="s">
        <v>74</v>
      </c>
    </row>
    <row r="6" spans="1:12" x14ac:dyDescent="0.2">
      <c r="A6" s="3" t="s">
        <v>127</v>
      </c>
      <c r="B6" s="3" t="s">
        <v>17</v>
      </c>
      <c r="C6" s="4" t="s">
        <v>75</v>
      </c>
      <c r="D6" s="5" t="s">
        <v>16</v>
      </c>
      <c r="E6" s="5" t="s">
        <v>8</v>
      </c>
      <c r="G6" s="5" t="s">
        <v>7</v>
      </c>
      <c r="I6" s="5" t="s">
        <v>76</v>
      </c>
      <c r="L6" s="6" t="s">
        <v>77</v>
      </c>
    </row>
    <row r="7" spans="1:12" ht="25.5" x14ac:dyDescent="0.2">
      <c r="A7" s="3" t="s">
        <v>11</v>
      </c>
      <c r="B7" s="3" t="s">
        <v>18</v>
      </c>
      <c r="C7" s="4" t="s">
        <v>75</v>
      </c>
      <c r="E7" s="5" t="s">
        <v>8</v>
      </c>
      <c r="G7" s="5" t="s">
        <v>7</v>
      </c>
      <c r="I7" s="5" t="s">
        <v>8</v>
      </c>
      <c r="L7" s="6" t="s">
        <v>78</v>
      </c>
    </row>
    <row r="8" spans="1:12" x14ac:dyDescent="0.2">
      <c r="A8" s="3" t="s">
        <v>12</v>
      </c>
      <c r="B8" s="3" t="s">
        <v>19</v>
      </c>
      <c r="C8" s="4" t="s">
        <v>79</v>
      </c>
      <c r="D8" s="5" t="s">
        <v>16</v>
      </c>
      <c r="G8" s="5" t="s">
        <v>7</v>
      </c>
      <c r="I8" s="5" t="s">
        <v>8</v>
      </c>
      <c r="K8" s="3" t="s">
        <v>8</v>
      </c>
      <c r="L8" s="6" t="s">
        <v>80</v>
      </c>
    </row>
    <row r="9" spans="1:12" s="4" customFormat="1" x14ac:dyDescent="0.2">
      <c r="A9" s="7"/>
      <c r="B9" s="7" t="s">
        <v>20</v>
      </c>
      <c r="C9" s="4" t="s">
        <v>75</v>
      </c>
      <c r="L9" s="8"/>
    </row>
    <row r="10" spans="1:12" s="4" customFormat="1" x14ac:dyDescent="0.2">
      <c r="B10" s="4" t="s">
        <v>21</v>
      </c>
      <c r="C10" s="4" t="s">
        <v>75</v>
      </c>
      <c r="L10" s="8"/>
    </row>
    <row r="11" spans="1:12" x14ac:dyDescent="0.2">
      <c r="A11" s="3" t="s">
        <v>13</v>
      </c>
      <c r="B11" s="3" t="s">
        <v>22</v>
      </c>
      <c r="C11" s="4" t="s">
        <v>75</v>
      </c>
      <c r="D11" s="5" t="s">
        <v>16</v>
      </c>
      <c r="G11" s="5" t="s">
        <v>7</v>
      </c>
      <c r="I11" s="5" t="s">
        <v>16</v>
      </c>
      <c r="J11" s="3" t="s">
        <v>8</v>
      </c>
      <c r="L11" s="6"/>
    </row>
    <row r="12" spans="1:12" x14ac:dyDescent="0.2">
      <c r="A12" s="3" t="s">
        <v>9</v>
      </c>
      <c r="B12" s="3" t="s">
        <v>23</v>
      </c>
      <c r="C12" s="4" t="s">
        <v>75</v>
      </c>
      <c r="E12" s="5" t="s">
        <v>16</v>
      </c>
      <c r="G12" s="5" t="s">
        <v>7</v>
      </c>
      <c r="H12" s="5" t="s">
        <v>16</v>
      </c>
      <c r="I12" s="5" t="s">
        <v>16</v>
      </c>
      <c r="J12" s="3" t="s">
        <v>16</v>
      </c>
      <c r="L12" s="6"/>
    </row>
    <row r="13" spans="1:12" x14ac:dyDescent="0.2">
      <c r="A13" s="3" t="s">
        <v>10</v>
      </c>
      <c r="B13" s="3" t="s">
        <v>24</v>
      </c>
      <c r="C13" s="4" t="s">
        <v>75</v>
      </c>
      <c r="E13" s="5" t="s">
        <v>16</v>
      </c>
      <c r="G13" s="5" t="s">
        <v>7</v>
      </c>
      <c r="I13" s="5" t="s">
        <v>8</v>
      </c>
      <c r="K13" s="3" t="s">
        <v>76</v>
      </c>
      <c r="L13" s="6" t="s">
        <v>81</v>
      </c>
    </row>
    <row r="14" spans="1:12" s="4" customFormat="1" x14ac:dyDescent="0.2">
      <c r="A14" s="7" t="s">
        <v>128</v>
      </c>
      <c r="B14" s="7" t="s">
        <v>25</v>
      </c>
      <c r="C14" s="4" t="s">
        <v>75</v>
      </c>
      <c r="L14" s="8"/>
    </row>
    <row r="15" spans="1:12" x14ac:dyDescent="0.2">
      <c r="A15" s="3" t="s">
        <v>129</v>
      </c>
      <c r="B15" s="3" t="s">
        <v>26</v>
      </c>
      <c r="C15" s="4" t="s">
        <v>75</v>
      </c>
      <c r="D15" s="5" t="s">
        <v>16</v>
      </c>
      <c r="E15" s="5" t="s">
        <v>16</v>
      </c>
      <c r="G15" s="5" t="s">
        <v>16</v>
      </c>
      <c r="H15" s="5" t="s">
        <v>16</v>
      </c>
      <c r="I15" s="5" t="s">
        <v>7</v>
      </c>
      <c r="J15" s="3" t="s">
        <v>16</v>
      </c>
      <c r="L15" s="6" t="s">
        <v>82</v>
      </c>
    </row>
    <row r="16" spans="1:12" ht="25.5" x14ac:dyDescent="0.2">
      <c r="A16" s="3" t="s">
        <v>130</v>
      </c>
      <c r="B16" s="3" t="s">
        <v>27</v>
      </c>
      <c r="C16" s="4" t="s">
        <v>75</v>
      </c>
      <c r="D16" s="5" t="s">
        <v>16</v>
      </c>
      <c r="E16" s="5" t="s">
        <v>16</v>
      </c>
      <c r="G16" s="5" t="s">
        <v>16</v>
      </c>
      <c r="H16" s="5" t="s">
        <v>16</v>
      </c>
      <c r="I16" s="5" t="s">
        <v>7</v>
      </c>
      <c r="J16" s="3" t="s">
        <v>16</v>
      </c>
      <c r="L16" s="6" t="s">
        <v>83</v>
      </c>
    </row>
    <row r="17" spans="1:12" x14ac:dyDescent="0.2">
      <c r="A17" s="3" t="s">
        <v>131</v>
      </c>
      <c r="B17" s="3" t="s">
        <v>28</v>
      </c>
      <c r="C17" s="4" t="s">
        <v>75</v>
      </c>
      <c r="I17" s="5" t="s">
        <v>7</v>
      </c>
      <c r="K17" s="3" t="s">
        <v>16</v>
      </c>
      <c r="L17" s="6"/>
    </row>
    <row r="18" spans="1:12" x14ac:dyDescent="0.2">
      <c r="A18" s="3" t="s">
        <v>132</v>
      </c>
      <c r="B18" s="3" t="s">
        <v>29</v>
      </c>
      <c r="C18" s="4" t="s">
        <v>75</v>
      </c>
      <c r="D18" s="5" t="s">
        <v>8</v>
      </c>
      <c r="E18" s="5" t="s">
        <v>8</v>
      </c>
      <c r="F18" s="5" t="s">
        <v>8</v>
      </c>
      <c r="G18" s="5" t="s">
        <v>8</v>
      </c>
      <c r="H18" s="5" t="s">
        <v>8</v>
      </c>
      <c r="I18" s="5" t="s">
        <v>7</v>
      </c>
      <c r="J18" s="3" t="s">
        <v>8</v>
      </c>
      <c r="K18" s="3" t="s">
        <v>8</v>
      </c>
      <c r="L18" s="6"/>
    </row>
    <row r="19" spans="1:12" x14ac:dyDescent="0.2">
      <c r="A19" s="3" t="s">
        <v>133</v>
      </c>
      <c r="B19" s="3" t="s">
        <v>30</v>
      </c>
      <c r="C19" s="4" t="s">
        <v>79</v>
      </c>
      <c r="I19" s="5" t="s">
        <v>7</v>
      </c>
      <c r="J19" s="3" t="s">
        <v>8</v>
      </c>
      <c r="K19" s="3" t="s">
        <v>16</v>
      </c>
      <c r="L19" s="6" t="s">
        <v>86</v>
      </c>
    </row>
    <row r="20" spans="1:12" x14ac:dyDescent="0.2">
      <c r="A20" s="3" t="s">
        <v>134</v>
      </c>
      <c r="B20" s="3" t="s">
        <v>31</v>
      </c>
      <c r="C20" s="4" t="s">
        <v>79</v>
      </c>
      <c r="I20" s="5" t="s">
        <v>7</v>
      </c>
      <c r="J20" s="3" t="s">
        <v>8</v>
      </c>
      <c r="K20" s="3" t="s">
        <v>16</v>
      </c>
      <c r="L20" s="3" t="s">
        <v>87</v>
      </c>
    </row>
    <row r="21" spans="1:12" x14ac:dyDescent="0.2">
      <c r="A21" s="3" t="s">
        <v>135</v>
      </c>
      <c r="B21" s="3" t="s">
        <v>32</v>
      </c>
      <c r="C21" s="4" t="s">
        <v>75</v>
      </c>
      <c r="I21" s="5" t="s">
        <v>7</v>
      </c>
      <c r="J21" s="3" t="s">
        <v>8</v>
      </c>
      <c r="K21" s="3" t="s">
        <v>16</v>
      </c>
      <c r="L21" s="3" t="s">
        <v>88</v>
      </c>
    </row>
    <row r="22" spans="1:12" x14ac:dyDescent="0.2">
      <c r="A22" s="3" t="s">
        <v>136</v>
      </c>
      <c r="B22" s="3" t="s">
        <v>33</v>
      </c>
      <c r="C22" s="4" t="s">
        <v>75</v>
      </c>
      <c r="I22" s="5" t="s">
        <v>7</v>
      </c>
      <c r="J22" s="3" t="s">
        <v>8</v>
      </c>
      <c r="K22" s="3" t="s">
        <v>16</v>
      </c>
    </row>
    <row r="23" spans="1:12" s="4" customFormat="1" x14ac:dyDescent="0.2">
      <c r="A23" s="7" t="s">
        <v>137</v>
      </c>
      <c r="B23" s="7" t="s">
        <v>34</v>
      </c>
      <c r="C23" s="4" t="s">
        <v>75</v>
      </c>
      <c r="D23" s="4" t="s">
        <v>16</v>
      </c>
      <c r="E23" s="4" t="s">
        <v>2</v>
      </c>
      <c r="F23" s="4" t="s">
        <v>8</v>
      </c>
      <c r="H23" s="4" t="s">
        <v>8</v>
      </c>
      <c r="I23" s="4" t="s">
        <v>84</v>
      </c>
      <c r="J23" s="4" t="s">
        <v>8</v>
      </c>
    </row>
    <row r="24" spans="1:12" s="92" customFormat="1" x14ac:dyDescent="0.2">
      <c r="A24" s="1" t="s">
        <v>14</v>
      </c>
      <c r="B24" s="1" t="s">
        <v>35</v>
      </c>
    </row>
    <row r="25" spans="1:12" s="93" customFormat="1" x14ac:dyDescent="0.2">
      <c r="A25" s="66" t="s">
        <v>15</v>
      </c>
      <c r="B25" s="66" t="s">
        <v>36</v>
      </c>
      <c r="C25" s="93" t="s">
        <v>75</v>
      </c>
      <c r="E25" s="93" t="s">
        <v>2</v>
      </c>
      <c r="F25" s="93" t="s">
        <v>8</v>
      </c>
      <c r="I25" s="93" t="s">
        <v>84</v>
      </c>
      <c r="J25" s="93" t="s">
        <v>8</v>
      </c>
      <c r="K25" s="93" t="s">
        <v>8</v>
      </c>
      <c r="L25" s="93" t="s">
        <v>89</v>
      </c>
    </row>
    <row r="26" spans="1:12" s="93" customFormat="1" x14ac:dyDescent="0.2">
      <c r="A26" s="66" t="s">
        <v>6</v>
      </c>
      <c r="B26" s="66" t="s">
        <v>37</v>
      </c>
      <c r="C26" s="93" t="s">
        <v>75</v>
      </c>
      <c r="D26" s="93" t="s">
        <v>8</v>
      </c>
      <c r="E26" s="93" t="s">
        <v>8</v>
      </c>
      <c r="F26" s="93" t="s">
        <v>8</v>
      </c>
      <c r="H26" s="93" t="s">
        <v>8</v>
      </c>
      <c r="I26" s="93" t="s">
        <v>7</v>
      </c>
      <c r="J26" s="93" t="s">
        <v>16</v>
      </c>
      <c r="L26" s="93" t="s">
        <v>91</v>
      </c>
    </row>
    <row r="27" spans="1:12" s="93" customFormat="1" x14ac:dyDescent="0.2">
      <c r="A27" s="66" t="s">
        <v>138</v>
      </c>
      <c r="B27" s="66" t="s">
        <v>38</v>
      </c>
      <c r="C27" s="93" t="s">
        <v>75</v>
      </c>
      <c r="E27" s="93" t="s">
        <v>8</v>
      </c>
      <c r="F27" s="93" t="s">
        <v>8</v>
      </c>
      <c r="H27" s="93" t="s">
        <v>16</v>
      </c>
      <c r="I27" s="93" t="s">
        <v>7</v>
      </c>
      <c r="J27" s="93" t="s">
        <v>16</v>
      </c>
      <c r="L27" s="93" t="s">
        <v>92</v>
      </c>
    </row>
    <row r="28" spans="1:12" s="92" customFormat="1" x14ac:dyDescent="0.2">
      <c r="A28" s="1" t="s">
        <v>16</v>
      </c>
      <c r="B28" s="1" t="s">
        <v>39</v>
      </c>
    </row>
    <row r="29" spans="1:12" s="66" customFormat="1" x14ac:dyDescent="0.2">
      <c r="A29" s="66" t="s">
        <v>99</v>
      </c>
      <c r="B29" s="66" t="s">
        <v>4</v>
      </c>
    </row>
    <row r="30" spans="1:12" x14ac:dyDescent="0.2">
      <c r="A30" s="3" t="s">
        <v>119</v>
      </c>
      <c r="B30" s="3" t="s">
        <v>40</v>
      </c>
      <c r="C30" s="4" t="s">
        <v>75</v>
      </c>
      <c r="D30" s="5" t="s">
        <v>16</v>
      </c>
      <c r="E30" s="5" t="s">
        <v>16</v>
      </c>
      <c r="F30" s="5" t="s">
        <v>8</v>
      </c>
      <c r="I30" s="5" t="s">
        <v>7</v>
      </c>
      <c r="J30" s="3" t="s">
        <v>16</v>
      </c>
      <c r="L30" s="3" t="s">
        <v>93</v>
      </c>
    </row>
    <row r="31" spans="1:12" x14ac:dyDescent="0.2">
      <c r="A31" s="3" t="s">
        <v>120</v>
      </c>
      <c r="B31" s="3" t="s">
        <v>41</v>
      </c>
      <c r="C31" s="4" t="s">
        <v>75</v>
      </c>
      <c r="D31" s="5" t="s">
        <v>16</v>
      </c>
      <c r="E31" s="5" t="s">
        <v>8</v>
      </c>
      <c r="F31" s="5" t="s">
        <v>8</v>
      </c>
      <c r="H31" s="5" t="s">
        <v>8</v>
      </c>
      <c r="I31" s="5" t="s">
        <v>7</v>
      </c>
      <c r="J31" s="3" t="s">
        <v>16</v>
      </c>
      <c r="L31" s="3" t="s">
        <v>94</v>
      </c>
    </row>
    <row r="32" spans="1:12" x14ac:dyDescent="0.2">
      <c r="A32" s="3" t="s">
        <v>121</v>
      </c>
      <c r="B32" s="3" t="s">
        <v>42</v>
      </c>
      <c r="C32" s="4" t="s">
        <v>85</v>
      </c>
      <c r="D32" s="5" t="s">
        <v>16</v>
      </c>
      <c r="E32" s="5" t="s">
        <v>8</v>
      </c>
      <c r="F32" s="5" t="s">
        <v>8</v>
      </c>
      <c r="H32" s="5" t="s">
        <v>16</v>
      </c>
      <c r="I32" s="5" t="s">
        <v>7</v>
      </c>
      <c r="J32" s="3" t="s">
        <v>16</v>
      </c>
    </row>
    <row r="33" spans="1:12" x14ac:dyDescent="0.2">
      <c r="A33" s="3" t="s">
        <v>122</v>
      </c>
      <c r="B33" s="3" t="s">
        <v>43</v>
      </c>
      <c r="C33" s="4" t="s">
        <v>75</v>
      </c>
      <c r="D33" s="5" t="s">
        <v>8</v>
      </c>
      <c r="E33" s="5" t="s">
        <v>8</v>
      </c>
      <c r="F33" s="5" t="s">
        <v>8</v>
      </c>
      <c r="H33" s="5" t="s">
        <v>16</v>
      </c>
      <c r="I33" s="5" t="s">
        <v>7</v>
      </c>
      <c r="J33" s="3" t="s">
        <v>16</v>
      </c>
    </row>
    <row r="34" spans="1:12" x14ac:dyDescent="0.2">
      <c r="A34" s="3" t="s">
        <v>123</v>
      </c>
      <c r="B34" s="3" t="s">
        <v>44</v>
      </c>
      <c r="C34" s="4" t="s">
        <v>75</v>
      </c>
      <c r="D34" s="5" t="s">
        <v>16</v>
      </c>
      <c r="I34" s="5" t="s">
        <v>7</v>
      </c>
      <c r="J34" s="3" t="s">
        <v>16</v>
      </c>
      <c r="K34" s="3" t="s">
        <v>8</v>
      </c>
      <c r="L34" s="3" t="s">
        <v>95</v>
      </c>
    </row>
    <row r="35" spans="1:12" ht="25.5" x14ac:dyDescent="0.2">
      <c r="A35" s="3" t="s">
        <v>124</v>
      </c>
      <c r="B35" s="3" t="s">
        <v>45</v>
      </c>
      <c r="C35" s="4" t="s">
        <v>75</v>
      </c>
      <c r="D35" s="5" t="s">
        <v>16</v>
      </c>
      <c r="E35" s="5" t="s">
        <v>8</v>
      </c>
      <c r="F35" s="5" t="s">
        <v>16</v>
      </c>
      <c r="H35" s="5" t="s">
        <v>16</v>
      </c>
      <c r="I35" s="5" t="s">
        <v>7</v>
      </c>
      <c r="J35" s="3" t="s">
        <v>16</v>
      </c>
      <c r="L35" s="6" t="s">
        <v>96</v>
      </c>
    </row>
    <row r="36" spans="1:12" x14ac:dyDescent="0.2">
      <c r="A36" s="3" t="s">
        <v>125</v>
      </c>
      <c r="B36" s="3" t="s">
        <v>46</v>
      </c>
      <c r="C36" s="4" t="s">
        <v>75</v>
      </c>
      <c r="D36" s="5" t="s">
        <v>16</v>
      </c>
      <c r="H36" s="5" t="s">
        <v>16</v>
      </c>
      <c r="I36" s="5" t="s">
        <v>7</v>
      </c>
      <c r="J36" s="3" t="s">
        <v>16</v>
      </c>
      <c r="L36" s="3" t="s">
        <v>97</v>
      </c>
    </row>
    <row r="37" spans="1:12" ht="25.5" x14ac:dyDescent="0.2">
      <c r="A37" s="3" t="s">
        <v>126</v>
      </c>
      <c r="B37" s="3" t="s">
        <v>47</v>
      </c>
      <c r="C37" s="4" t="s">
        <v>75</v>
      </c>
      <c r="D37" s="5" t="s">
        <v>16</v>
      </c>
      <c r="E37" s="5" t="s">
        <v>16</v>
      </c>
      <c r="F37" s="5" t="s">
        <v>16</v>
      </c>
      <c r="H37" s="5" t="s">
        <v>16</v>
      </c>
      <c r="I37" s="5" t="s">
        <v>7</v>
      </c>
      <c r="J37" s="3" t="s">
        <v>16</v>
      </c>
      <c r="L37" s="6" t="s">
        <v>83</v>
      </c>
    </row>
    <row r="38" spans="1:12" s="7" customFormat="1" x14ac:dyDescent="0.2">
      <c r="A38" s="7" t="s">
        <v>98</v>
      </c>
      <c r="B38" s="7" t="s">
        <v>48</v>
      </c>
    </row>
    <row r="39" spans="1:12" x14ac:dyDescent="0.2">
      <c r="A39" s="3" t="s">
        <v>110</v>
      </c>
      <c r="B39" s="3" t="s">
        <v>49</v>
      </c>
      <c r="C39" s="4" t="s">
        <v>75</v>
      </c>
      <c r="I39" s="5" t="s">
        <v>7</v>
      </c>
      <c r="J39" s="3" t="s">
        <v>16</v>
      </c>
      <c r="L39" s="3" t="s">
        <v>100</v>
      </c>
    </row>
    <row r="40" spans="1:12" x14ac:dyDescent="0.2">
      <c r="A40" s="3" t="s">
        <v>111</v>
      </c>
      <c r="B40" s="3" t="s">
        <v>50</v>
      </c>
      <c r="C40" s="4" t="s">
        <v>75</v>
      </c>
      <c r="I40" s="5" t="s">
        <v>7</v>
      </c>
      <c r="J40" s="3" t="s">
        <v>16</v>
      </c>
    </row>
    <row r="41" spans="1:12" x14ac:dyDescent="0.2">
      <c r="A41" s="3" t="s">
        <v>112</v>
      </c>
      <c r="B41" s="3" t="s">
        <v>51</v>
      </c>
      <c r="C41" s="4" t="s">
        <v>75</v>
      </c>
      <c r="H41" s="5" t="s">
        <v>2</v>
      </c>
      <c r="I41" s="5" t="s">
        <v>84</v>
      </c>
      <c r="J41" s="3" t="s">
        <v>16</v>
      </c>
    </row>
    <row r="42" spans="1:12" x14ac:dyDescent="0.2">
      <c r="A42" s="3" t="s">
        <v>113</v>
      </c>
      <c r="B42" s="3" t="s">
        <v>52</v>
      </c>
      <c r="C42" s="4" t="s">
        <v>75</v>
      </c>
      <c r="H42" s="5" t="s">
        <v>16</v>
      </c>
      <c r="I42" s="5" t="s">
        <v>7</v>
      </c>
      <c r="J42" s="3" t="s">
        <v>16</v>
      </c>
    </row>
    <row r="43" spans="1:12" x14ac:dyDescent="0.2">
      <c r="A43" s="3" t="s">
        <v>114</v>
      </c>
      <c r="B43" s="3" t="s">
        <v>53</v>
      </c>
      <c r="C43" s="4" t="s">
        <v>75</v>
      </c>
      <c r="H43" s="5" t="s">
        <v>16</v>
      </c>
      <c r="I43" s="5" t="s">
        <v>7</v>
      </c>
    </row>
    <row r="44" spans="1:12" x14ac:dyDescent="0.2">
      <c r="A44" s="3" t="s">
        <v>115</v>
      </c>
      <c r="B44" s="3" t="s">
        <v>54</v>
      </c>
      <c r="C44" s="4" t="s">
        <v>75</v>
      </c>
      <c r="E44" s="5" t="s">
        <v>16</v>
      </c>
      <c r="H44" s="5" t="s">
        <v>16</v>
      </c>
      <c r="I44" s="5" t="s">
        <v>7</v>
      </c>
      <c r="J44" s="3" t="s">
        <v>16</v>
      </c>
      <c r="L44" s="3" t="s">
        <v>101</v>
      </c>
    </row>
    <row r="45" spans="1:12" ht="25.5" x14ac:dyDescent="0.2">
      <c r="A45" s="3" t="s">
        <v>116</v>
      </c>
      <c r="B45" s="3" t="s">
        <v>55</v>
      </c>
      <c r="C45" s="4" t="s">
        <v>75</v>
      </c>
      <c r="I45" s="5" t="s">
        <v>7</v>
      </c>
      <c r="J45" s="3" t="s">
        <v>16</v>
      </c>
      <c r="L45" s="6" t="s">
        <v>102</v>
      </c>
    </row>
    <row r="46" spans="1:12" x14ac:dyDescent="0.2">
      <c r="A46" s="3" t="s">
        <v>117</v>
      </c>
      <c r="B46" s="3" t="s">
        <v>56</v>
      </c>
      <c r="C46" s="4" t="s">
        <v>75</v>
      </c>
      <c r="D46" s="5" t="s">
        <v>16</v>
      </c>
      <c r="E46" s="5" t="s">
        <v>7</v>
      </c>
      <c r="I46" s="5" t="s">
        <v>16</v>
      </c>
    </row>
    <row r="47" spans="1:12" x14ac:dyDescent="0.2">
      <c r="A47" s="3" t="s">
        <v>118</v>
      </c>
      <c r="B47" s="3" t="s">
        <v>57</v>
      </c>
      <c r="C47" s="4" t="s">
        <v>75</v>
      </c>
      <c r="D47" s="5" t="s">
        <v>8</v>
      </c>
      <c r="E47" s="5" t="s">
        <v>8</v>
      </c>
      <c r="F47" s="5" t="s">
        <v>8</v>
      </c>
      <c r="G47" s="5" t="s">
        <v>8</v>
      </c>
      <c r="H47" s="5" t="s">
        <v>8</v>
      </c>
      <c r="I47" s="5" t="s">
        <v>7</v>
      </c>
      <c r="J47" s="3" t="s">
        <v>8</v>
      </c>
    </row>
    <row r="48" spans="1:12" s="92" customFormat="1" x14ac:dyDescent="0.2">
      <c r="A48" s="1" t="s">
        <v>90</v>
      </c>
      <c r="B48" s="1" t="s">
        <v>58</v>
      </c>
    </row>
    <row r="49" spans="1:12" s="93" customFormat="1" x14ac:dyDescent="0.2">
      <c r="A49" s="66" t="s">
        <v>105</v>
      </c>
      <c r="B49" s="66" t="s">
        <v>59</v>
      </c>
      <c r="C49" s="93" t="s">
        <v>75</v>
      </c>
      <c r="I49" s="93" t="s">
        <v>7</v>
      </c>
      <c r="J49" s="93" t="s">
        <v>16</v>
      </c>
    </row>
    <row r="50" spans="1:12" s="93" customFormat="1" x14ac:dyDescent="0.2">
      <c r="A50" s="66" t="s">
        <v>106</v>
      </c>
      <c r="B50" s="66" t="s">
        <v>60</v>
      </c>
      <c r="C50" s="93" t="s">
        <v>75</v>
      </c>
      <c r="I50" s="93" t="s">
        <v>8</v>
      </c>
      <c r="J50" s="93" t="s">
        <v>7</v>
      </c>
    </row>
    <row r="51" spans="1:12" s="93" customFormat="1" x14ac:dyDescent="0.2">
      <c r="A51" s="66" t="s">
        <v>107</v>
      </c>
      <c r="B51" s="66" t="s">
        <v>61</v>
      </c>
      <c r="C51" s="93" t="s">
        <v>75</v>
      </c>
      <c r="H51" s="93" t="s">
        <v>8</v>
      </c>
      <c r="I51" s="93" t="s">
        <v>7</v>
      </c>
      <c r="J51" s="93" t="s">
        <v>16</v>
      </c>
      <c r="L51" s="93" t="s">
        <v>103</v>
      </c>
    </row>
    <row r="52" spans="1:12" s="93" customFormat="1" x14ac:dyDescent="0.2">
      <c r="A52" s="66" t="s">
        <v>108</v>
      </c>
      <c r="B52" s="66" t="s">
        <v>62</v>
      </c>
      <c r="C52" s="93" t="s">
        <v>85</v>
      </c>
      <c r="E52" s="93" t="s">
        <v>16</v>
      </c>
      <c r="H52" s="93" t="s">
        <v>16</v>
      </c>
      <c r="I52" s="93" t="s">
        <v>7</v>
      </c>
      <c r="J52" s="93" t="s">
        <v>16</v>
      </c>
    </row>
    <row r="53" spans="1:12" s="93" customFormat="1" x14ac:dyDescent="0.2">
      <c r="A53" s="66" t="s">
        <v>109</v>
      </c>
      <c r="B53" s="66" t="s">
        <v>63</v>
      </c>
      <c r="C53" s="93" t="s">
        <v>75</v>
      </c>
      <c r="E53" s="93" t="s">
        <v>104</v>
      </c>
      <c r="G53" s="93" t="s">
        <v>104</v>
      </c>
      <c r="H53" s="93" t="s">
        <v>104</v>
      </c>
      <c r="I53" s="93" t="s">
        <v>7</v>
      </c>
      <c r="J53" s="93" t="s">
        <v>16</v>
      </c>
    </row>
    <row r="54" spans="1:12" s="91" customFormat="1" x14ac:dyDescent="0.2">
      <c r="A54" s="94"/>
      <c r="B54" s="94"/>
    </row>
    <row r="55" spans="1:12" s="91" customFormat="1" x14ac:dyDescent="0.2"/>
    <row r="56" spans="1:12" s="91" customFormat="1" x14ac:dyDescent="0.2"/>
    <row r="57" spans="1:12" s="91" customFormat="1" x14ac:dyDescent="0.2"/>
    <row r="58" spans="1:12" s="91" customFormat="1" x14ac:dyDescent="0.2"/>
    <row r="59" spans="1:12" s="91" customFormat="1" x14ac:dyDescent="0.2"/>
    <row r="60" spans="1:12" s="91" customFormat="1" x14ac:dyDescent="0.2"/>
    <row r="61" spans="1:12" s="91" customFormat="1" x14ac:dyDescent="0.2">
      <c r="A61" s="94"/>
      <c r="B61" s="94"/>
    </row>
    <row r="62" spans="1:12" s="91" customFormat="1" x14ac:dyDescent="0.2"/>
    <row r="63" spans="1:12" s="91" customFormat="1" x14ac:dyDescent="0.2"/>
    <row r="64" spans="1:12" s="91" customFormat="1" x14ac:dyDescent="0.2">
      <c r="A64" s="94"/>
      <c r="B64" s="94"/>
    </row>
    <row r="65" spans="1:11" s="91" customFormat="1" x14ac:dyDescent="0.2">
      <c r="A65" s="94"/>
      <c r="B65" s="94"/>
    </row>
    <row r="66" spans="1:11" s="91" customFormat="1" x14ac:dyDescent="0.2"/>
    <row r="67" spans="1:11" s="91" customFormat="1" x14ac:dyDescent="0.2"/>
    <row r="68" spans="1:11" s="91" customFormat="1" x14ac:dyDescent="0.2">
      <c r="A68" s="94"/>
      <c r="B68" s="94"/>
    </row>
    <row r="69" spans="1:11" s="91" customFormat="1" x14ac:dyDescent="0.2">
      <c r="C69" s="90"/>
      <c r="D69" s="90"/>
      <c r="E69" s="90"/>
      <c r="F69" s="90"/>
      <c r="G69" s="90"/>
      <c r="H69" s="90"/>
      <c r="I69" s="90"/>
      <c r="J69" s="90"/>
      <c r="K69" s="90"/>
    </row>
    <row r="70" spans="1:11" s="91" customFormat="1" x14ac:dyDescent="0.2">
      <c r="C70" s="90"/>
      <c r="D70" s="90"/>
      <c r="E70" s="90"/>
      <c r="F70" s="90"/>
      <c r="G70" s="90"/>
      <c r="H70" s="90"/>
      <c r="I70" s="90"/>
      <c r="J70" s="90"/>
      <c r="K70" s="90"/>
    </row>
    <row r="71" spans="1:11" s="91" customFormat="1" x14ac:dyDescent="0.2"/>
    <row r="72" spans="1:11" s="91" customFormat="1" x14ac:dyDescent="0.2"/>
    <row r="73" spans="1:11" s="91" customFormat="1" x14ac:dyDescent="0.2"/>
    <row r="74" spans="1:11" s="91" customFormat="1" x14ac:dyDescent="0.2"/>
    <row r="75" spans="1:11" s="91" customFormat="1" x14ac:dyDescent="0.2"/>
    <row r="76" spans="1:11" s="91" customFormat="1" x14ac:dyDescent="0.2"/>
    <row r="77" spans="1:11" s="91" customFormat="1" x14ac:dyDescent="0.2"/>
    <row r="78" spans="1:11" s="91" customFormat="1" x14ac:dyDescent="0.2"/>
    <row r="79" spans="1:11" s="91" customFormat="1" x14ac:dyDescent="0.2"/>
    <row r="80" spans="1:11" s="91" customFormat="1" x14ac:dyDescent="0.2"/>
    <row r="81" s="91" customFormat="1" x14ac:dyDescent="0.2"/>
    <row r="82" s="91" customFormat="1" x14ac:dyDescent="0.2"/>
    <row r="83" s="91" customFormat="1" x14ac:dyDescent="0.2"/>
    <row r="84" s="91" customFormat="1" x14ac:dyDescent="0.2"/>
    <row r="85" s="91" customFormat="1" x14ac:dyDescent="0.2"/>
    <row r="86" s="91" customFormat="1" x14ac:dyDescent="0.2"/>
    <row r="87" s="91" customFormat="1" x14ac:dyDescent="0.2"/>
    <row r="88" s="91" customFormat="1" x14ac:dyDescent="0.2"/>
    <row r="89" s="91" customFormat="1" x14ac:dyDescent="0.2"/>
    <row r="90" s="91" customFormat="1" x14ac:dyDescent="0.2"/>
    <row r="91" s="91" customFormat="1" x14ac:dyDescent="0.2"/>
    <row r="92" s="91" customFormat="1" x14ac:dyDescent="0.2"/>
    <row r="93" s="91" customFormat="1" x14ac:dyDescent="0.2"/>
    <row r="94" s="91" customFormat="1" x14ac:dyDescent="0.2"/>
    <row r="95" s="91" customFormat="1" x14ac:dyDescent="0.2"/>
    <row r="96" s="91" customFormat="1" x14ac:dyDescent="0.2"/>
    <row r="97" s="91" customFormat="1" x14ac:dyDescent="0.2"/>
    <row r="98" s="91" customFormat="1" x14ac:dyDescent="0.2"/>
    <row r="99" s="91" customFormat="1" x14ac:dyDescent="0.2"/>
    <row r="100" s="91" customFormat="1" x14ac:dyDescent="0.2"/>
    <row r="101" s="91" customFormat="1" x14ac:dyDescent="0.2"/>
    <row r="102" s="91" customFormat="1" x14ac:dyDescent="0.2"/>
    <row r="103" s="91" customFormat="1" x14ac:dyDescent="0.2"/>
    <row r="104" s="91" customFormat="1" x14ac:dyDescent="0.2"/>
    <row r="105" s="91" customFormat="1" x14ac:dyDescent="0.2"/>
    <row r="106" s="91" customFormat="1" x14ac:dyDescent="0.2"/>
    <row r="107" s="91" customFormat="1" x14ac:dyDescent="0.2"/>
    <row r="108" s="91" customFormat="1" x14ac:dyDescent="0.2"/>
    <row r="109" s="91" customFormat="1" x14ac:dyDescent="0.2"/>
    <row r="110" s="91" customFormat="1" x14ac:dyDescent="0.2"/>
    <row r="111" s="91" customFormat="1" x14ac:dyDescent="0.2"/>
    <row r="112" s="91" customFormat="1" x14ac:dyDescent="0.2"/>
    <row r="113" s="91" customFormat="1" x14ac:dyDescent="0.2"/>
    <row r="114" s="91" customFormat="1" x14ac:dyDescent="0.2"/>
    <row r="115" s="91" customFormat="1" x14ac:dyDescent="0.2"/>
    <row r="116" s="91" customFormat="1" x14ac:dyDescent="0.2"/>
    <row r="117" s="91" customFormat="1" x14ac:dyDescent="0.2"/>
    <row r="118" s="91" customFormat="1" x14ac:dyDescent="0.2"/>
    <row r="119" s="91" customFormat="1" x14ac:dyDescent="0.2"/>
    <row r="120" s="91" customFormat="1" x14ac:dyDescent="0.2"/>
    <row r="121" s="91" customFormat="1" x14ac:dyDescent="0.2"/>
    <row r="122" s="91" customFormat="1" x14ac:dyDescent="0.2"/>
    <row r="123" s="91" customFormat="1" x14ac:dyDescent="0.2"/>
    <row r="124" s="91" customFormat="1" x14ac:dyDescent="0.2"/>
    <row r="125" s="91" customFormat="1" x14ac:dyDescent="0.2"/>
    <row r="126" s="91" customFormat="1" x14ac:dyDescent="0.2"/>
    <row r="127" s="91" customFormat="1" x14ac:dyDescent="0.2"/>
    <row r="128" s="91" customFormat="1" x14ac:dyDescent="0.2"/>
    <row r="129" s="91" customFormat="1" x14ac:dyDescent="0.2"/>
    <row r="130" s="91" customFormat="1" x14ac:dyDescent="0.2"/>
    <row r="131" s="91" customFormat="1" x14ac:dyDescent="0.2"/>
    <row r="132" s="91" customFormat="1" x14ac:dyDescent="0.2"/>
    <row r="133" s="91" customFormat="1" x14ac:dyDescent="0.2"/>
    <row r="134" s="91" customFormat="1" x14ac:dyDescent="0.2"/>
    <row r="135" s="91" customFormat="1" x14ac:dyDescent="0.2"/>
    <row r="136" s="91" customFormat="1" x14ac:dyDescent="0.2"/>
    <row r="137" s="91" customFormat="1" x14ac:dyDescent="0.2"/>
    <row r="138" s="91" customFormat="1" x14ac:dyDescent="0.2"/>
    <row r="139" s="91" customFormat="1" x14ac:dyDescent="0.2"/>
    <row r="140" s="91" customFormat="1" x14ac:dyDescent="0.2"/>
    <row r="141" s="91" customFormat="1" x14ac:dyDescent="0.2"/>
    <row r="142" s="91" customFormat="1" x14ac:dyDescent="0.2"/>
    <row r="143" s="91" customFormat="1" x14ac:dyDescent="0.2"/>
    <row r="144" s="91" customFormat="1" x14ac:dyDescent="0.2"/>
    <row r="145" s="91" customFormat="1" x14ac:dyDescent="0.2"/>
    <row r="146" s="91" customFormat="1" x14ac:dyDescent="0.2"/>
    <row r="147" s="91" customFormat="1" x14ac:dyDescent="0.2"/>
    <row r="148" s="91" customFormat="1" x14ac:dyDescent="0.2"/>
    <row r="149" s="91" customFormat="1" x14ac:dyDescent="0.2"/>
    <row r="150" s="91" customFormat="1" x14ac:dyDescent="0.2"/>
    <row r="151" s="91" customFormat="1" x14ac:dyDescent="0.2"/>
    <row r="152" s="91" customFormat="1" x14ac:dyDescent="0.2"/>
    <row r="153" s="91" customFormat="1" x14ac:dyDescent="0.2"/>
    <row r="154" s="91" customFormat="1" x14ac:dyDescent="0.2"/>
    <row r="155" s="91" customFormat="1" x14ac:dyDescent="0.2"/>
    <row r="156" s="91" customFormat="1" x14ac:dyDescent="0.2"/>
    <row r="157" s="91" customFormat="1" x14ac:dyDescent="0.2"/>
    <row r="158" s="91" customFormat="1" x14ac:dyDescent="0.2"/>
    <row r="159" s="91" customFormat="1" x14ac:dyDescent="0.2"/>
    <row r="160" s="91" customFormat="1" x14ac:dyDescent="0.2"/>
    <row r="161" s="91" customFormat="1" x14ac:dyDescent="0.2"/>
    <row r="162" s="91" customFormat="1" x14ac:dyDescent="0.2"/>
    <row r="163" s="91" customFormat="1" x14ac:dyDescent="0.2"/>
    <row r="164" s="91" customFormat="1" x14ac:dyDescent="0.2"/>
    <row r="165" s="91" customFormat="1" x14ac:dyDescent="0.2"/>
    <row r="166" s="91" customFormat="1" x14ac:dyDescent="0.2"/>
    <row r="167" s="91" customFormat="1" x14ac:dyDescent="0.2"/>
    <row r="168" s="91" customFormat="1" x14ac:dyDescent="0.2"/>
    <row r="169" s="91" customFormat="1" x14ac:dyDescent="0.2"/>
    <row r="170" s="91" customFormat="1" x14ac:dyDescent="0.2"/>
    <row r="171" s="91" customFormat="1" x14ac:dyDescent="0.2"/>
    <row r="172" s="91" customFormat="1" x14ac:dyDescent="0.2"/>
    <row r="173" s="91" customFormat="1" x14ac:dyDescent="0.2"/>
    <row r="174" s="91" customFormat="1" x14ac:dyDescent="0.2"/>
    <row r="175" s="91" customFormat="1" x14ac:dyDescent="0.2"/>
    <row r="176" s="91" customFormat="1" x14ac:dyDescent="0.2"/>
    <row r="177" s="91" customFormat="1" x14ac:dyDescent="0.2"/>
    <row r="178" s="91" customFormat="1" x14ac:dyDescent="0.2"/>
    <row r="179" s="91" customFormat="1" x14ac:dyDescent="0.2"/>
    <row r="180" s="91" customFormat="1" x14ac:dyDescent="0.2"/>
    <row r="181" s="91" customFormat="1" x14ac:dyDescent="0.2"/>
    <row r="182" s="91" customFormat="1" x14ac:dyDescent="0.2"/>
    <row r="183" s="91" customFormat="1" x14ac:dyDescent="0.2"/>
    <row r="184" s="91" customFormat="1" x14ac:dyDescent="0.2"/>
    <row r="185" s="91" customFormat="1" x14ac:dyDescent="0.2"/>
    <row r="186" s="91" customFormat="1" x14ac:dyDescent="0.2"/>
    <row r="187" s="91" customFormat="1" x14ac:dyDescent="0.2"/>
    <row r="188" s="91" customFormat="1" x14ac:dyDescent="0.2"/>
    <row r="189" s="91" customFormat="1" x14ac:dyDescent="0.2"/>
    <row r="190" s="91" customFormat="1" x14ac:dyDescent="0.2"/>
    <row r="191" s="91" customFormat="1" x14ac:dyDescent="0.2"/>
    <row r="192" s="91" customFormat="1" x14ac:dyDescent="0.2"/>
    <row r="193" s="91" customFormat="1" x14ac:dyDescent="0.2"/>
    <row r="194" s="91" customFormat="1" x14ac:dyDescent="0.2"/>
    <row r="195" s="91" customFormat="1" x14ac:dyDescent="0.2"/>
    <row r="196" s="91" customFormat="1" x14ac:dyDescent="0.2"/>
    <row r="197" s="91" customFormat="1" x14ac:dyDescent="0.2"/>
    <row r="198" s="91" customFormat="1" x14ac:dyDescent="0.2"/>
    <row r="199" s="91" customFormat="1" x14ac:dyDescent="0.2"/>
    <row r="200" s="91" customFormat="1" x14ac:dyDescent="0.2"/>
    <row r="201" s="91" customFormat="1" x14ac:dyDescent="0.2"/>
    <row r="202" s="91" customFormat="1" x14ac:dyDescent="0.2"/>
    <row r="203" s="91" customFormat="1" x14ac:dyDescent="0.2"/>
    <row r="204" s="91" customFormat="1" x14ac:dyDescent="0.2"/>
    <row r="205" s="91" customFormat="1" x14ac:dyDescent="0.2"/>
    <row r="206" s="91" customFormat="1" x14ac:dyDescent="0.2"/>
    <row r="207" s="91" customFormat="1" x14ac:dyDescent="0.2"/>
    <row r="208" s="91" customFormat="1" x14ac:dyDescent="0.2"/>
    <row r="209" s="91" customFormat="1" x14ac:dyDescent="0.2"/>
    <row r="210" s="91" customFormat="1" x14ac:dyDescent="0.2"/>
    <row r="211" s="91" customFormat="1" x14ac:dyDescent="0.2"/>
  </sheetData>
  <phoneticPr fontId="2" type="noConversion"/>
  <pageMargins left="0.70866141732283472" right="0.70866141732283472" top="0.78740157480314965" bottom="0.78740157480314965" header="0.31496062992125984" footer="0.31496062992125984"/>
  <pageSetup paperSize="9" scale="67" fitToHeight="0" orientation="portrait" r:id="rId1"/>
  <headerFooter>
    <oddHeader>&amp;R&amp;8&amp;K000000Fraunhofer IGCV, 2021</oddHeader>
    <oddFooter>&amp;R&amp;8&amp;K000000gedruckt am  &amp;D
Seite &amp;P von &amp;N</oddFooter>
  </headerFooter>
  <colBreaks count="1" manualBreakCount="1">
    <brk id="2" max="52"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70"/>
  <sheetViews>
    <sheetView view="pageBreakPreview" zoomScale="98" zoomScaleNormal="50" zoomScaleSheetLayoutView="98" workbookViewId="0">
      <selection activeCell="B8" sqref="B8"/>
    </sheetView>
  </sheetViews>
  <sheetFormatPr baseColWidth="10" defaultColWidth="11" defaultRowHeight="12.75" x14ac:dyDescent="0.2"/>
  <cols>
    <col min="1" max="1" width="7.875" style="19" customWidth="1"/>
    <col min="2" max="2" width="76.25" style="19" bestFit="1" customWidth="1"/>
    <col min="3" max="3" width="11.75" style="19" bestFit="1" customWidth="1"/>
    <col min="4" max="4" width="14.5" style="19" bestFit="1" customWidth="1"/>
    <col min="5" max="5" width="6.25" style="19" bestFit="1" customWidth="1"/>
    <col min="6" max="6" width="7.625" style="34" bestFit="1" customWidth="1"/>
    <col min="7" max="7" width="6.875" style="34" bestFit="1" customWidth="1"/>
    <col min="8" max="8" width="14.125" style="19" bestFit="1" customWidth="1"/>
    <col min="9" max="9" width="14.5" style="19" bestFit="1" customWidth="1"/>
    <col min="10" max="10" width="14.5" style="19" customWidth="1"/>
    <col min="11" max="12" width="6.625" style="34" customWidth="1"/>
    <col min="13" max="13" width="14.75" style="20" bestFit="1" customWidth="1"/>
    <col min="14" max="14" width="14.5" style="20" bestFit="1" customWidth="1"/>
    <col min="15" max="15" width="14.5" style="20" customWidth="1"/>
    <col min="16" max="17" width="6.625" style="34" customWidth="1"/>
    <col min="18" max="18" width="4.75" style="34" bestFit="1" customWidth="1"/>
    <col min="19" max="65" width="4.25" style="19" bestFit="1" customWidth="1"/>
    <col min="66" max="85" width="3.75" style="19" bestFit="1" customWidth="1"/>
    <col min="86" max="104" width="4.75" style="19" bestFit="1" customWidth="1"/>
    <col min="105" max="155" width="5.125" style="19" bestFit="1" customWidth="1"/>
    <col min="156" max="16384" width="11" style="19"/>
  </cols>
  <sheetData>
    <row r="1" spans="1:155" ht="95.45" customHeight="1" x14ac:dyDescent="0.2"/>
    <row r="2" spans="1:155" s="53" customFormat="1" x14ac:dyDescent="0.2">
      <c r="A2" s="53" t="s">
        <v>218</v>
      </c>
      <c r="F2" s="54"/>
      <c r="G2" s="54"/>
      <c r="K2" s="54"/>
      <c r="L2" s="54"/>
      <c r="M2" s="55"/>
      <c r="N2" s="55"/>
      <c r="O2" s="55"/>
      <c r="P2" s="54"/>
      <c r="Q2" s="54"/>
      <c r="R2" s="54"/>
    </row>
    <row r="4" spans="1:155" x14ac:dyDescent="0.2">
      <c r="A4" s="89" t="s">
        <v>232</v>
      </c>
      <c r="B4" s="88"/>
      <c r="D4" s="34" t="s">
        <v>186</v>
      </c>
      <c r="E4" s="45">
        <v>500</v>
      </c>
      <c r="F4" s="19" t="s">
        <v>189</v>
      </c>
    </row>
    <row r="5" spans="1:155" x14ac:dyDescent="0.2">
      <c r="A5" s="88" t="s">
        <v>234</v>
      </c>
      <c r="B5" s="88"/>
      <c r="D5" s="34" t="s">
        <v>187</v>
      </c>
      <c r="E5" s="45">
        <v>250</v>
      </c>
      <c r="F5" s="19" t="s">
        <v>189</v>
      </c>
    </row>
    <row r="6" spans="1:155" x14ac:dyDescent="0.2">
      <c r="A6" s="88"/>
      <c r="B6" s="88"/>
      <c r="D6" s="34" t="s">
        <v>188</v>
      </c>
      <c r="E6" s="45">
        <v>100</v>
      </c>
      <c r="F6" s="19" t="s">
        <v>189</v>
      </c>
    </row>
    <row r="8" spans="1:155" ht="169.15" customHeight="1" x14ac:dyDescent="0.2">
      <c r="A8" s="22" t="s">
        <v>0</v>
      </c>
      <c r="B8" s="22" t="s">
        <v>144</v>
      </c>
      <c r="C8" s="99" t="s">
        <v>215</v>
      </c>
      <c r="D8" s="100"/>
      <c r="E8" s="100"/>
      <c r="F8" s="100"/>
      <c r="G8" s="101"/>
      <c r="H8" s="99" t="s">
        <v>216</v>
      </c>
      <c r="I8" s="100"/>
      <c r="J8" s="100"/>
      <c r="K8" s="100"/>
      <c r="L8" s="101"/>
      <c r="M8" s="99" t="s">
        <v>217</v>
      </c>
      <c r="N8" s="100"/>
      <c r="O8" s="100"/>
      <c r="P8" s="100"/>
      <c r="Q8" s="101"/>
      <c r="R8" s="52">
        <v>1</v>
      </c>
      <c r="S8" s="52">
        <f>R8+0.5</f>
        <v>1.5</v>
      </c>
      <c r="T8" s="52">
        <f t="shared" ref="T8:CE8" si="0">S8+0.5</f>
        <v>2</v>
      </c>
      <c r="U8" s="52">
        <f t="shared" si="0"/>
        <v>2.5</v>
      </c>
      <c r="V8" s="52">
        <f t="shared" si="0"/>
        <v>3</v>
      </c>
      <c r="W8" s="52">
        <f t="shared" si="0"/>
        <v>3.5</v>
      </c>
      <c r="X8" s="52">
        <f t="shared" si="0"/>
        <v>4</v>
      </c>
      <c r="Y8" s="52">
        <f t="shared" si="0"/>
        <v>4.5</v>
      </c>
      <c r="Z8" s="52">
        <f>Y8+0.5</f>
        <v>5</v>
      </c>
      <c r="AA8" s="52">
        <f t="shared" si="0"/>
        <v>5.5</v>
      </c>
      <c r="AB8" s="52">
        <f t="shared" si="0"/>
        <v>6</v>
      </c>
      <c r="AC8" s="52">
        <f t="shared" si="0"/>
        <v>6.5</v>
      </c>
      <c r="AD8" s="52">
        <f t="shared" si="0"/>
        <v>7</v>
      </c>
      <c r="AE8" s="52">
        <f t="shared" si="0"/>
        <v>7.5</v>
      </c>
      <c r="AF8" s="52">
        <f t="shared" si="0"/>
        <v>8</v>
      </c>
      <c r="AG8" s="52">
        <f t="shared" si="0"/>
        <v>8.5</v>
      </c>
      <c r="AH8" s="52">
        <f t="shared" si="0"/>
        <v>9</v>
      </c>
      <c r="AI8" s="52">
        <f t="shared" si="0"/>
        <v>9.5</v>
      </c>
      <c r="AJ8" s="52">
        <f t="shared" si="0"/>
        <v>10</v>
      </c>
      <c r="AK8" s="52">
        <f t="shared" si="0"/>
        <v>10.5</v>
      </c>
      <c r="AL8" s="52">
        <f t="shared" si="0"/>
        <v>11</v>
      </c>
      <c r="AM8" s="52">
        <f t="shared" si="0"/>
        <v>11.5</v>
      </c>
      <c r="AN8" s="52">
        <f t="shared" si="0"/>
        <v>12</v>
      </c>
      <c r="AO8" s="52">
        <f t="shared" si="0"/>
        <v>12.5</v>
      </c>
      <c r="AP8" s="52">
        <f t="shared" si="0"/>
        <v>13</v>
      </c>
      <c r="AQ8" s="52">
        <f t="shared" si="0"/>
        <v>13.5</v>
      </c>
      <c r="AR8" s="52">
        <f t="shared" si="0"/>
        <v>14</v>
      </c>
      <c r="AS8" s="52">
        <f t="shared" si="0"/>
        <v>14.5</v>
      </c>
      <c r="AT8" s="52">
        <f t="shared" si="0"/>
        <v>15</v>
      </c>
      <c r="AU8" s="52">
        <f t="shared" si="0"/>
        <v>15.5</v>
      </c>
      <c r="AV8" s="52">
        <f t="shared" si="0"/>
        <v>16</v>
      </c>
      <c r="AW8" s="52">
        <f t="shared" si="0"/>
        <v>16.5</v>
      </c>
      <c r="AX8" s="52">
        <f t="shared" si="0"/>
        <v>17</v>
      </c>
      <c r="AY8" s="52">
        <f t="shared" si="0"/>
        <v>17.5</v>
      </c>
      <c r="AZ8" s="52">
        <f t="shared" si="0"/>
        <v>18</v>
      </c>
      <c r="BA8" s="52">
        <f t="shared" si="0"/>
        <v>18.5</v>
      </c>
      <c r="BB8" s="52">
        <f t="shared" si="0"/>
        <v>19</v>
      </c>
      <c r="BC8" s="52">
        <f t="shared" si="0"/>
        <v>19.5</v>
      </c>
      <c r="BD8" s="52">
        <f t="shared" si="0"/>
        <v>20</v>
      </c>
      <c r="BE8" s="52">
        <f t="shared" si="0"/>
        <v>20.5</v>
      </c>
      <c r="BF8" s="52">
        <f t="shared" si="0"/>
        <v>21</v>
      </c>
      <c r="BG8" s="52">
        <f t="shared" si="0"/>
        <v>21.5</v>
      </c>
      <c r="BH8" s="52">
        <f t="shared" si="0"/>
        <v>22</v>
      </c>
      <c r="BI8" s="52">
        <f t="shared" si="0"/>
        <v>22.5</v>
      </c>
      <c r="BJ8" s="52">
        <f t="shared" si="0"/>
        <v>23</v>
      </c>
      <c r="BK8" s="52">
        <f t="shared" si="0"/>
        <v>23.5</v>
      </c>
      <c r="BL8" s="52">
        <f t="shared" si="0"/>
        <v>24</v>
      </c>
      <c r="BM8" s="52">
        <f t="shared" si="0"/>
        <v>24.5</v>
      </c>
      <c r="BN8" s="52">
        <f t="shared" si="0"/>
        <v>25</v>
      </c>
      <c r="BO8" s="52">
        <f t="shared" si="0"/>
        <v>25.5</v>
      </c>
      <c r="BP8" s="52">
        <f t="shared" si="0"/>
        <v>26</v>
      </c>
      <c r="BQ8" s="52">
        <f t="shared" si="0"/>
        <v>26.5</v>
      </c>
      <c r="BR8" s="52">
        <f t="shared" si="0"/>
        <v>27</v>
      </c>
      <c r="BS8" s="52">
        <f t="shared" si="0"/>
        <v>27.5</v>
      </c>
      <c r="BT8" s="52">
        <f t="shared" si="0"/>
        <v>28</v>
      </c>
      <c r="BU8" s="52">
        <f t="shared" si="0"/>
        <v>28.5</v>
      </c>
      <c r="BV8" s="52">
        <f t="shared" si="0"/>
        <v>29</v>
      </c>
      <c r="BW8" s="52">
        <f t="shared" si="0"/>
        <v>29.5</v>
      </c>
      <c r="BX8" s="52">
        <f t="shared" si="0"/>
        <v>30</v>
      </c>
      <c r="BY8" s="52">
        <f t="shared" si="0"/>
        <v>30.5</v>
      </c>
      <c r="BZ8" s="52">
        <f t="shared" si="0"/>
        <v>31</v>
      </c>
      <c r="CA8" s="52">
        <f t="shared" si="0"/>
        <v>31.5</v>
      </c>
      <c r="CB8" s="52">
        <f t="shared" si="0"/>
        <v>32</v>
      </c>
      <c r="CC8" s="52">
        <f t="shared" si="0"/>
        <v>32.5</v>
      </c>
      <c r="CD8" s="52">
        <f t="shared" si="0"/>
        <v>33</v>
      </c>
      <c r="CE8" s="52">
        <f t="shared" si="0"/>
        <v>33.5</v>
      </c>
      <c r="CF8" s="52">
        <f t="shared" ref="CF8:CG8" si="1">CE8+0.5</f>
        <v>34</v>
      </c>
      <c r="CG8" s="52">
        <f t="shared" si="1"/>
        <v>34.5</v>
      </c>
      <c r="CH8" s="52">
        <f>CG8+0.5</f>
        <v>35</v>
      </c>
      <c r="CI8" s="52">
        <f t="shared" ref="CI8:CJ8" si="2">CH8+0.5</f>
        <v>35.5</v>
      </c>
      <c r="CJ8" s="52">
        <f t="shared" si="2"/>
        <v>36</v>
      </c>
      <c r="CK8" s="52">
        <f>CJ8+0.5</f>
        <v>36.5</v>
      </c>
      <c r="CL8" s="52">
        <f t="shared" ref="CL8:CS8" si="3">CK8+0.5</f>
        <v>37</v>
      </c>
      <c r="CM8" s="52">
        <f t="shared" si="3"/>
        <v>37.5</v>
      </c>
      <c r="CN8" s="52">
        <f t="shared" si="3"/>
        <v>38</v>
      </c>
      <c r="CO8" s="52">
        <f t="shared" si="3"/>
        <v>38.5</v>
      </c>
      <c r="CP8" s="52">
        <f t="shared" si="3"/>
        <v>39</v>
      </c>
      <c r="CQ8" s="52">
        <f t="shared" si="3"/>
        <v>39.5</v>
      </c>
      <c r="CR8" s="52">
        <f t="shared" si="3"/>
        <v>40</v>
      </c>
      <c r="CS8" s="52">
        <f t="shared" si="3"/>
        <v>40.5</v>
      </c>
      <c r="CT8" s="52">
        <f>CS8+0.5</f>
        <v>41</v>
      </c>
      <c r="CU8" s="52">
        <f t="shared" ref="CU8:CZ8" si="4">CT8+0.5</f>
        <v>41.5</v>
      </c>
      <c r="CV8" s="52">
        <f t="shared" si="4"/>
        <v>42</v>
      </c>
      <c r="CW8" s="52">
        <f t="shared" si="4"/>
        <v>42.5</v>
      </c>
      <c r="CX8" s="52">
        <f t="shared" si="4"/>
        <v>43</v>
      </c>
      <c r="CY8" s="52">
        <f t="shared" si="4"/>
        <v>43.5</v>
      </c>
      <c r="CZ8" s="52">
        <f t="shared" si="4"/>
        <v>44</v>
      </c>
      <c r="DA8" s="52">
        <f t="shared" ref="DA8" si="5">CZ8+0.5</f>
        <v>44.5</v>
      </c>
      <c r="DB8" s="52">
        <f t="shared" ref="DB8" si="6">DA8+0.5</f>
        <v>45</v>
      </c>
      <c r="DC8" s="52">
        <f t="shared" ref="DC8" si="7">DB8+0.5</f>
        <v>45.5</v>
      </c>
      <c r="DD8" s="52">
        <f t="shared" ref="DD8" si="8">DC8+0.5</f>
        <v>46</v>
      </c>
      <c r="DE8" s="52">
        <f t="shared" ref="DE8" si="9">DD8+0.5</f>
        <v>46.5</v>
      </c>
      <c r="DF8" s="52">
        <f t="shared" ref="DF8" si="10">DE8+0.5</f>
        <v>47</v>
      </c>
      <c r="DG8" s="52">
        <f t="shared" ref="DG8" si="11">DF8+0.5</f>
        <v>47.5</v>
      </c>
      <c r="DH8" s="52">
        <f t="shared" ref="DH8" si="12">DG8+0.5</f>
        <v>48</v>
      </c>
      <c r="DI8" s="52">
        <f t="shared" ref="DI8" si="13">DH8+0.5</f>
        <v>48.5</v>
      </c>
      <c r="DJ8" s="52">
        <f t="shared" ref="DJ8" si="14">DI8+0.5</f>
        <v>49</v>
      </c>
      <c r="DK8" s="52">
        <f t="shared" ref="DK8" si="15">DJ8+0.5</f>
        <v>49.5</v>
      </c>
      <c r="DL8" s="52">
        <f t="shared" ref="DL8" si="16">DK8+0.5</f>
        <v>50</v>
      </c>
      <c r="DM8" s="52">
        <f t="shared" ref="DM8" si="17">DL8+0.5</f>
        <v>50.5</v>
      </c>
      <c r="DN8" s="52">
        <f t="shared" ref="DN8" si="18">DM8+0.5</f>
        <v>51</v>
      </c>
      <c r="DO8" s="52">
        <f t="shared" ref="DO8" si="19">DN8+0.5</f>
        <v>51.5</v>
      </c>
      <c r="DP8" s="52">
        <f t="shared" ref="DP8" si="20">DO8+0.5</f>
        <v>52</v>
      </c>
      <c r="DQ8" s="52">
        <f t="shared" ref="DQ8" si="21">DP8+0.5</f>
        <v>52.5</v>
      </c>
      <c r="DR8" s="52">
        <f t="shared" ref="DR8" si="22">DQ8+0.5</f>
        <v>53</v>
      </c>
      <c r="DS8" s="52">
        <f t="shared" ref="DS8" si="23">DR8+0.5</f>
        <v>53.5</v>
      </c>
      <c r="DT8" s="52">
        <f t="shared" ref="DT8" si="24">DS8+0.5</f>
        <v>54</v>
      </c>
      <c r="DU8" s="52">
        <f t="shared" ref="DU8" si="25">DT8+0.5</f>
        <v>54.5</v>
      </c>
      <c r="DV8" s="52">
        <f t="shared" ref="DV8" si="26">DU8+0.5</f>
        <v>55</v>
      </c>
      <c r="DW8" s="52">
        <f t="shared" ref="DW8" si="27">DV8+0.5</f>
        <v>55.5</v>
      </c>
      <c r="DX8" s="52">
        <f t="shared" ref="DX8" si="28">DW8+0.5</f>
        <v>56</v>
      </c>
      <c r="DY8" s="52">
        <f t="shared" ref="DY8" si="29">DX8+0.5</f>
        <v>56.5</v>
      </c>
      <c r="DZ8" s="52">
        <f t="shared" ref="DZ8" si="30">DY8+0.5</f>
        <v>57</v>
      </c>
      <c r="EA8" s="52">
        <f t="shared" ref="EA8" si="31">DZ8+0.5</f>
        <v>57.5</v>
      </c>
      <c r="EB8" s="52">
        <f t="shared" ref="EB8" si="32">EA8+0.5</f>
        <v>58</v>
      </c>
      <c r="EC8" s="52">
        <f t="shared" ref="EC8" si="33">EB8+0.5</f>
        <v>58.5</v>
      </c>
      <c r="ED8" s="52">
        <f t="shared" ref="ED8" si="34">EC8+0.5</f>
        <v>59</v>
      </c>
      <c r="EE8" s="52">
        <f t="shared" ref="EE8" si="35">ED8+0.5</f>
        <v>59.5</v>
      </c>
      <c r="EF8" s="52">
        <f t="shared" ref="EF8" si="36">EE8+0.5</f>
        <v>60</v>
      </c>
      <c r="EG8" s="52">
        <f t="shared" ref="EG8" si="37">EF8+0.5</f>
        <v>60.5</v>
      </c>
      <c r="EH8" s="52">
        <f t="shared" ref="EH8" si="38">EG8+0.5</f>
        <v>61</v>
      </c>
      <c r="EI8" s="52">
        <f t="shared" ref="EI8" si="39">EH8+0.5</f>
        <v>61.5</v>
      </c>
      <c r="EJ8" s="52">
        <f t="shared" ref="EJ8" si="40">EI8+0.5</f>
        <v>62</v>
      </c>
      <c r="EK8" s="52">
        <f t="shared" ref="EK8" si="41">EJ8+0.5</f>
        <v>62.5</v>
      </c>
      <c r="EL8" s="52">
        <f t="shared" ref="EL8" si="42">EK8+0.5</f>
        <v>63</v>
      </c>
      <c r="EM8" s="52">
        <f t="shared" ref="EM8" si="43">EL8+0.5</f>
        <v>63.5</v>
      </c>
      <c r="EN8" s="52">
        <f t="shared" ref="EN8" si="44">EM8+0.5</f>
        <v>64</v>
      </c>
      <c r="EO8" s="52">
        <f t="shared" ref="EO8" si="45">EN8+0.5</f>
        <v>64.5</v>
      </c>
      <c r="EP8" s="52">
        <f t="shared" ref="EP8" si="46">EO8+0.5</f>
        <v>65</v>
      </c>
      <c r="EQ8" s="52">
        <f t="shared" ref="EQ8" si="47">EP8+0.5</f>
        <v>65.5</v>
      </c>
      <c r="ER8" s="52">
        <f t="shared" ref="ER8" si="48">EQ8+0.5</f>
        <v>66</v>
      </c>
      <c r="ES8" s="52">
        <f t="shared" ref="ES8" si="49">ER8+0.5</f>
        <v>66.5</v>
      </c>
      <c r="ET8" s="52">
        <f t="shared" ref="ET8" si="50">ES8+0.5</f>
        <v>67</v>
      </c>
      <c r="EU8" s="52">
        <f t="shared" ref="EU8" si="51">ET8+0.5</f>
        <v>67.5</v>
      </c>
      <c r="EV8" s="52">
        <f t="shared" ref="EV8" si="52">EU8+0.5</f>
        <v>68</v>
      </c>
      <c r="EW8" s="52">
        <f t="shared" ref="EW8" si="53">EV8+0.5</f>
        <v>68.5</v>
      </c>
      <c r="EX8" s="52">
        <f t="shared" ref="EX8" si="54">EW8+0.5</f>
        <v>69</v>
      </c>
      <c r="EY8" s="52">
        <f t="shared" ref="EY8" si="55">EX8+0.5</f>
        <v>69.5</v>
      </c>
    </row>
    <row r="9" spans="1:155" s="23" customFormat="1" x14ac:dyDescent="0.2">
      <c r="A9" s="2" t="s">
        <v>2</v>
      </c>
      <c r="B9" s="2" t="s">
        <v>180</v>
      </c>
      <c r="C9" s="9" t="s">
        <v>148</v>
      </c>
      <c r="D9" s="9" t="s">
        <v>147</v>
      </c>
      <c r="E9" s="35" t="s">
        <v>220</v>
      </c>
      <c r="F9" s="35" t="s">
        <v>139</v>
      </c>
      <c r="G9" s="35" t="s">
        <v>221</v>
      </c>
      <c r="H9" s="10" t="s">
        <v>148</v>
      </c>
      <c r="I9" s="10" t="s">
        <v>147</v>
      </c>
      <c r="J9" s="10" t="s">
        <v>220</v>
      </c>
      <c r="K9" s="42" t="s">
        <v>139</v>
      </c>
      <c r="L9" s="42" t="s">
        <v>221</v>
      </c>
      <c r="M9" s="11" t="s">
        <v>148</v>
      </c>
      <c r="N9" s="11" t="s">
        <v>147</v>
      </c>
      <c r="O9" s="11" t="s">
        <v>220</v>
      </c>
      <c r="P9" s="44" t="s">
        <v>139</v>
      </c>
      <c r="Q9" s="86" t="s">
        <v>221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row>
    <row r="10" spans="1:155" x14ac:dyDescent="0.2">
      <c r="A10" s="24" t="s">
        <v>5</v>
      </c>
      <c r="B10" s="24" t="s">
        <v>179</v>
      </c>
      <c r="C10" s="24"/>
      <c r="D10" s="24"/>
      <c r="E10" s="24"/>
      <c r="F10" s="36"/>
      <c r="G10" s="36"/>
      <c r="H10" s="24"/>
      <c r="I10" s="24"/>
      <c r="J10" s="24"/>
      <c r="K10" s="36"/>
      <c r="L10" s="36"/>
      <c r="M10" s="24"/>
      <c r="N10" s="24"/>
      <c r="O10" s="24"/>
      <c r="P10" s="36"/>
      <c r="Q10" s="36"/>
      <c r="R10" s="36"/>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row>
    <row r="11" spans="1:155" ht="15" x14ac:dyDescent="0.25">
      <c r="A11" s="12" t="s">
        <v>127</v>
      </c>
      <c r="B11" s="15" t="s">
        <v>167</v>
      </c>
      <c r="C11" s="26"/>
      <c r="D11" s="26"/>
      <c r="E11" s="82">
        <v>0</v>
      </c>
      <c r="F11" s="67">
        <v>3</v>
      </c>
      <c r="G11" s="82">
        <f>F11+E11</f>
        <v>3</v>
      </c>
      <c r="H11" s="26"/>
      <c r="I11" s="26"/>
      <c r="J11" s="82">
        <v>0</v>
      </c>
      <c r="K11" s="47">
        <f>F11</f>
        <v>3</v>
      </c>
      <c r="L11" s="47">
        <f>K11+J11</f>
        <v>3</v>
      </c>
      <c r="M11" s="14"/>
      <c r="N11" s="14"/>
      <c r="O11" s="82">
        <v>0</v>
      </c>
      <c r="P11" s="47">
        <f>F11</f>
        <v>3</v>
      </c>
      <c r="Q11" s="47">
        <f>P11+O11</f>
        <v>3</v>
      </c>
      <c r="R11" s="39"/>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row>
    <row r="12" spans="1:155" ht="15" x14ac:dyDescent="0.25">
      <c r="A12" s="12" t="s">
        <v>11</v>
      </c>
      <c r="B12" s="15" t="s">
        <v>166</v>
      </c>
      <c r="C12" s="26"/>
      <c r="D12" s="26"/>
      <c r="E12" s="82">
        <f>G11</f>
        <v>3</v>
      </c>
      <c r="F12" s="67">
        <v>20</v>
      </c>
      <c r="G12" s="82">
        <f>F12+E12</f>
        <v>23</v>
      </c>
      <c r="H12" s="26"/>
      <c r="I12" s="26"/>
      <c r="J12" s="84">
        <f>L11</f>
        <v>3</v>
      </c>
      <c r="K12" s="47">
        <f>F12</f>
        <v>20</v>
      </c>
      <c r="L12" s="47">
        <f t="shared" ref="L12:L40" si="56">K12+J12</f>
        <v>23</v>
      </c>
      <c r="M12" s="14"/>
      <c r="N12" s="14"/>
      <c r="O12" s="47">
        <f>Q11</f>
        <v>3</v>
      </c>
      <c r="P12" s="47">
        <f>F12</f>
        <v>20</v>
      </c>
      <c r="Q12" s="47">
        <f t="shared" ref="Q12:Q40" si="57">P12+O12</f>
        <v>23</v>
      </c>
      <c r="R12" s="39"/>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row>
    <row r="13" spans="1:155" x14ac:dyDescent="0.2">
      <c r="A13" s="24" t="s">
        <v>128</v>
      </c>
      <c r="B13" s="24" t="s">
        <v>168</v>
      </c>
      <c r="C13" s="24"/>
      <c r="D13" s="24"/>
      <c r="E13" s="24"/>
      <c r="F13" s="36"/>
      <c r="G13" s="36"/>
      <c r="H13" s="24"/>
      <c r="I13" s="24"/>
      <c r="J13" s="36"/>
      <c r="K13" s="36"/>
      <c r="L13" s="24"/>
      <c r="M13" s="24"/>
      <c r="N13" s="24"/>
      <c r="O13" s="24"/>
      <c r="P13" s="36"/>
      <c r="Q13" s="36"/>
      <c r="R13" s="36"/>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row>
    <row r="14" spans="1:155" ht="15" x14ac:dyDescent="0.25">
      <c r="A14" s="12" t="s">
        <v>129</v>
      </c>
      <c r="B14" s="15" t="s">
        <v>178</v>
      </c>
      <c r="C14" s="26"/>
      <c r="D14" s="26"/>
      <c r="E14" s="82">
        <f>G12</f>
        <v>23</v>
      </c>
      <c r="F14" s="67">
        <v>2</v>
      </c>
      <c r="G14" s="82">
        <f>F14+E14</f>
        <v>25</v>
      </c>
      <c r="H14" s="14"/>
      <c r="I14" s="14"/>
      <c r="J14" s="84">
        <f>L12</f>
        <v>23</v>
      </c>
      <c r="K14" s="47">
        <f>F14</f>
        <v>2</v>
      </c>
      <c r="L14" s="47">
        <f t="shared" si="56"/>
        <v>25</v>
      </c>
      <c r="M14" s="14"/>
      <c r="N14" s="14"/>
      <c r="O14" s="47">
        <f>Q12</f>
        <v>23</v>
      </c>
      <c r="P14" s="46">
        <f>F14</f>
        <v>2</v>
      </c>
      <c r="Q14" s="47">
        <f t="shared" si="57"/>
        <v>25</v>
      </c>
      <c r="R14" s="39"/>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row>
    <row r="15" spans="1:155" ht="15" x14ac:dyDescent="0.25">
      <c r="A15" s="12" t="s">
        <v>130</v>
      </c>
      <c r="B15" s="15" t="s">
        <v>158</v>
      </c>
      <c r="C15" s="26"/>
      <c r="D15" s="26"/>
      <c r="E15" s="82">
        <f>G14</f>
        <v>25</v>
      </c>
      <c r="F15" s="67">
        <v>1</v>
      </c>
      <c r="G15" s="82">
        <f>F15+E15</f>
        <v>26</v>
      </c>
      <c r="H15" s="14"/>
      <c r="I15" s="14"/>
      <c r="J15" s="84">
        <f t="shared" ref="J15:J36" si="58">L14</f>
        <v>25</v>
      </c>
      <c r="K15" s="47">
        <f>F15</f>
        <v>1</v>
      </c>
      <c r="L15" s="47">
        <f t="shared" si="56"/>
        <v>26</v>
      </c>
      <c r="M15" s="14"/>
      <c r="N15" s="14"/>
      <c r="O15" s="47">
        <f>Q14</f>
        <v>25</v>
      </c>
      <c r="P15" s="46">
        <f>F15</f>
        <v>1</v>
      </c>
      <c r="Q15" s="47">
        <f t="shared" si="57"/>
        <v>26</v>
      </c>
      <c r="R15" s="39"/>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row>
    <row r="16" spans="1:155" s="23" customFormat="1" x14ac:dyDescent="0.2">
      <c r="A16" s="2" t="s">
        <v>14</v>
      </c>
      <c r="B16" s="2" t="s">
        <v>145</v>
      </c>
      <c r="C16" s="9" t="s">
        <v>148</v>
      </c>
      <c r="D16" s="9" t="s">
        <v>147</v>
      </c>
      <c r="E16" s="35" t="s">
        <v>220</v>
      </c>
      <c r="F16" s="35" t="s">
        <v>139</v>
      </c>
      <c r="G16" s="35" t="s">
        <v>221</v>
      </c>
      <c r="H16" s="10" t="s">
        <v>148</v>
      </c>
      <c r="I16" s="10" t="s">
        <v>147</v>
      </c>
      <c r="J16" s="10" t="s">
        <v>220</v>
      </c>
      <c r="K16" s="42" t="s">
        <v>139</v>
      </c>
      <c r="L16" s="42" t="s">
        <v>221</v>
      </c>
      <c r="M16" s="11" t="s">
        <v>148</v>
      </c>
      <c r="N16" s="11" t="s">
        <v>147</v>
      </c>
      <c r="O16" s="11" t="s">
        <v>220</v>
      </c>
      <c r="P16" s="44" t="s">
        <v>139</v>
      </c>
      <c r="Q16" s="86" t="s">
        <v>221</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row>
    <row r="17" spans="1:155" x14ac:dyDescent="0.2">
      <c r="A17" s="24" t="s">
        <v>137</v>
      </c>
      <c r="B17" s="24" t="s">
        <v>169</v>
      </c>
      <c r="C17" s="24"/>
      <c r="D17" s="24"/>
      <c r="E17" s="24"/>
      <c r="F17" s="36"/>
      <c r="G17" s="36"/>
      <c r="H17" s="24"/>
      <c r="I17" s="24"/>
      <c r="J17" s="36"/>
      <c r="K17" s="36"/>
      <c r="L17" s="24"/>
      <c r="M17" s="24"/>
      <c r="N17" s="24"/>
      <c r="O17" s="24"/>
      <c r="P17" s="36"/>
      <c r="Q17" s="36"/>
      <c r="R17" s="36"/>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row>
    <row r="18" spans="1:155" x14ac:dyDescent="0.2">
      <c r="A18" s="15" t="s">
        <v>149</v>
      </c>
      <c r="B18" s="15" t="s">
        <v>238</v>
      </c>
      <c r="C18" s="15">
        <f>$E$4</f>
        <v>500</v>
      </c>
      <c r="D18" s="21">
        <v>800</v>
      </c>
      <c r="E18" s="83">
        <f>G15</f>
        <v>26</v>
      </c>
      <c r="F18" s="46">
        <f>D18/C18</f>
        <v>1.6</v>
      </c>
      <c r="G18" s="46">
        <f>F18+E18</f>
        <v>27.6</v>
      </c>
      <c r="H18" s="15">
        <f>$E$5</f>
        <v>250</v>
      </c>
      <c r="I18" s="15">
        <f>D18</f>
        <v>800</v>
      </c>
      <c r="J18" s="84">
        <f>L15</f>
        <v>26</v>
      </c>
      <c r="K18" s="46">
        <f>I18/H18</f>
        <v>3.2</v>
      </c>
      <c r="L18" s="47">
        <f t="shared" si="56"/>
        <v>29.2</v>
      </c>
      <c r="M18" s="48">
        <v>100</v>
      </c>
      <c r="N18" s="48">
        <f>D18</f>
        <v>800</v>
      </c>
      <c r="O18" s="84">
        <f>Q15</f>
        <v>26</v>
      </c>
      <c r="P18" s="49">
        <f>N18/M18</f>
        <v>8</v>
      </c>
      <c r="Q18" s="47">
        <f t="shared" si="57"/>
        <v>34</v>
      </c>
      <c r="R18" s="49"/>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row>
    <row r="19" spans="1:155" x14ac:dyDescent="0.2">
      <c r="A19" s="15" t="s">
        <v>150</v>
      </c>
      <c r="B19" s="12" t="s">
        <v>160</v>
      </c>
      <c r="C19" s="15">
        <f>$E$4</f>
        <v>500</v>
      </c>
      <c r="D19" s="21">
        <v>50</v>
      </c>
      <c r="E19" s="83">
        <f>G18</f>
        <v>27.6</v>
      </c>
      <c r="F19" s="46">
        <f t="shared" ref="F19:F21" si="59">D19/C19</f>
        <v>0.1</v>
      </c>
      <c r="G19" s="46">
        <f t="shared" ref="G19:G22" si="60">F19+E19</f>
        <v>27.700000000000003</v>
      </c>
      <c r="H19" s="15">
        <f>$E$5</f>
        <v>250</v>
      </c>
      <c r="I19" s="15">
        <f t="shared" ref="I19:I21" si="61">D19</f>
        <v>50</v>
      </c>
      <c r="J19" s="84">
        <f>L18</f>
        <v>29.2</v>
      </c>
      <c r="K19" s="46">
        <f>I19/H19</f>
        <v>0.2</v>
      </c>
      <c r="L19" s="47">
        <f t="shared" si="56"/>
        <v>29.4</v>
      </c>
      <c r="M19" s="48">
        <v>100</v>
      </c>
      <c r="N19" s="48">
        <f t="shared" ref="N19:N21" si="62">D19</f>
        <v>50</v>
      </c>
      <c r="O19" s="84">
        <f>Q18</f>
        <v>34</v>
      </c>
      <c r="P19" s="49">
        <f>N19/M19</f>
        <v>0.5</v>
      </c>
      <c r="Q19" s="47">
        <f t="shared" si="57"/>
        <v>34.5</v>
      </c>
      <c r="R19" s="49"/>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row>
    <row r="20" spans="1:155" x14ac:dyDescent="0.2">
      <c r="A20" s="15" t="s">
        <v>151</v>
      </c>
      <c r="B20" s="12" t="s">
        <v>159</v>
      </c>
      <c r="C20" s="15">
        <f>$E$4</f>
        <v>500</v>
      </c>
      <c r="D20" s="27">
        <v>50</v>
      </c>
      <c r="E20" s="83">
        <f t="shared" ref="E20:E22" si="63">G19</f>
        <v>27.700000000000003</v>
      </c>
      <c r="F20" s="46">
        <f t="shared" si="59"/>
        <v>0.1</v>
      </c>
      <c r="G20" s="46">
        <f t="shared" si="60"/>
        <v>27.800000000000004</v>
      </c>
      <c r="H20" s="15">
        <f>$E$5</f>
        <v>250</v>
      </c>
      <c r="I20" s="15">
        <f t="shared" si="61"/>
        <v>50</v>
      </c>
      <c r="J20" s="84">
        <f t="shared" ref="J20:J22" si="64">L19</f>
        <v>29.4</v>
      </c>
      <c r="K20" s="46">
        <f t="shared" ref="K20:K29" si="65">I20/H20</f>
        <v>0.2</v>
      </c>
      <c r="L20" s="47">
        <f t="shared" si="56"/>
        <v>29.599999999999998</v>
      </c>
      <c r="M20" s="50">
        <v>250</v>
      </c>
      <c r="N20" s="48">
        <f t="shared" si="62"/>
        <v>50</v>
      </c>
      <c r="O20" s="84">
        <f t="shared" ref="O20:O22" si="66">Q19</f>
        <v>34.5</v>
      </c>
      <c r="P20" s="49">
        <f t="shared" ref="P20:P21" si="67">N20/M20</f>
        <v>0.2</v>
      </c>
      <c r="Q20" s="47">
        <f t="shared" si="57"/>
        <v>34.700000000000003</v>
      </c>
      <c r="R20" s="49"/>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row>
    <row r="21" spans="1:155" x14ac:dyDescent="0.2">
      <c r="A21" s="15" t="s">
        <v>162</v>
      </c>
      <c r="B21" s="12" t="s">
        <v>161</v>
      </c>
      <c r="C21" s="12">
        <f>E4/2</f>
        <v>250</v>
      </c>
      <c r="D21" s="27">
        <v>35</v>
      </c>
      <c r="E21" s="83">
        <f t="shared" si="63"/>
        <v>27.800000000000004</v>
      </c>
      <c r="F21" s="37">
        <f t="shared" si="59"/>
        <v>0.14000000000000001</v>
      </c>
      <c r="G21" s="46">
        <f t="shared" si="60"/>
        <v>27.940000000000005</v>
      </c>
      <c r="H21" s="15">
        <f>$E$5/2</f>
        <v>125</v>
      </c>
      <c r="I21" s="15">
        <f t="shared" si="61"/>
        <v>35</v>
      </c>
      <c r="J21" s="84">
        <f t="shared" si="64"/>
        <v>29.599999999999998</v>
      </c>
      <c r="K21" s="37">
        <f t="shared" si="65"/>
        <v>0.28000000000000003</v>
      </c>
      <c r="L21" s="47">
        <f t="shared" si="56"/>
        <v>29.88</v>
      </c>
      <c r="M21" s="50">
        <v>100</v>
      </c>
      <c r="N21" s="48">
        <f t="shared" si="62"/>
        <v>35</v>
      </c>
      <c r="O21" s="84">
        <f t="shared" si="66"/>
        <v>34.700000000000003</v>
      </c>
      <c r="P21" s="49">
        <f t="shared" si="67"/>
        <v>0.35</v>
      </c>
      <c r="Q21" s="47">
        <f t="shared" si="57"/>
        <v>35.050000000000004</v>
      </c>
      <c r="R21" s="49"/>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row>
    <row r="22" spans="1:155" ht="15" x14ac:dyDescent="0.25">
      <c r="A22" s="15" t="s">
        <v>163</v>
      </c>
      <c r="B22" s="15" t="s">
        <v>142</v>
      </c>
      <c r="C22" s="28"/>
      <c r="D22" s="14"/>
      <c r="E22" s="83">
        <f t="shared" si="63"/>
        <v>27.940000000000005</v>
      </c>
      <c r="F22" s="67">
        <v>2</v>
      </c>
      <c r="G22" s="46">
        <f t="shared" si="60"/>
        <v>29.940000000000005</v>
      </c>
      <c r="H22" s="29"/>
      <c r="I22" s="29"/>
      <c r="J22" s="84">
        <f t="shared" si="64"/>
        <v>29.88</v>
      </c>
      <c r="K22" s="46">
        <v>2</v>
      </c>
      <c r="L22" s="47">
        <f t="shared" si="56"/>
        <v>31.88</v>
      </c>
      <c r="M22" s="29"/>
      <c r="N22" s="29"/>
      <c r="O22" s="84">
        <f t="shared" si="66"/>
        <v>35.050000000000004</v>
      </c>
      <c r="P22" s="46">
        <v>2</v>
      </c>
      <c r="Q22" s="47">
        <f t="shared" si="57"/>
        <v>37.050000000000004</v>
      </c>
      <c r="R22" s="37"/>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row>
    <row r="23" spans="1:155" x14ac:dyDescent="0.2">
      <c r="A23" s="24" t="s">
        <v>140</v>
      </c>
      <c r="B23" s="24" t="s">
        <v>164</v>
      </c>
      <c r="C23" s="24"/>
      <c r="D23" s="24"/>
      <c r="E23" s="24"/>
      <c r="F23" s="36"/>
      <c r="G23" s="36"/>
      <c r="H23" s="24"/>
      <c r="I23" s="24"/>
      <c r="J23" s="24"/>
      <c r="K23" s="24"/>
      <c r="L23" s="24"/>
      <c r="M23" s="24"/>
      <c r="N23" s="24"/>
      <c r="O23" s="24"/>
      <c r="P23" s="36"/>
      <c r="Q23" s="36"/>
      <c r="R23" s="36"/>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row>
    <row r="24" spans="1:155" x14ac:dyDescent="0.2">
      <c r="A24" s="15" t="s">
        <v>152</v>
      </c>
      <c r="B24" s="15" t="s">
        <v>170</v>
      </c>
      <c r="C24" s="15">
        <f>E4</f>
        <v>500</v>
      </c>
      <c r="D24" s="21">
        <v>150</v>
      </c>
      <c r="E24" s="83">
        <f>G22</f>
        <v>29.940000000000005</v>
      </c>
      <c r="F24" s="46">
        <f>D24/C24</f>
        <v>0.3</v>
      </c>
      <c r="G24" s="46">
        <f>F24+E24</f>
        <v>30.240000000000006</v>
      </c>
      <c r="H24" s="15">
        <f>$E$5</f>
        <v>250</v>
      </c>
      <c r="I24" s="15">
        <f>D24</f>
        <v>150</v>
      </c>
      <c r="J24" s="84">
        <f>L22</f>
        <v>31.88</v>
      </c>
      <c r="K24" s="46">
        <f t="shared" si="65"/>
        <v>0.6</v>
      </c>
      <c r="L24" s="47">
        <f t="shared" si="56"/>
        <v>32.479999999999997</v>
      </c>
      <c r="M24" s="48">
        <v>250</v>
      </c>
      <c r="N24" s="48">
        <f>D24</f>
        <v>150</v>
      </c>
      <c r="O24" s="84">
        <f>Q22</f>
        <v>37.050000000000004</v>
      </c>
      <c r="P24" s="51">
        <f>N24/M24</f>
        <v>0.6</v>
      </c>
      <c r="Q24" s="47">
        <f t="shared" si="57"/>
        <v>37.650000000000006</v>
      </c>
      <c r="R24" s="51"/>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row>
    <row r="25" spans="1:155" x14ac:dyDescent="0.2">
      <c r="A25" s="15" t="s">
        <v>153</v>
      </c>
      <c r="B25" s="15" t="s">
        <v>165</v>
      </c>
      <c r="C25" s="15">
        <f>E4</f>
        <v>500</v>
      </c>
      <c r="D25" s="21">
        <v>800</v>
      </c>
      <c r="E25" s="83">
        <f>G24</f>
        <v>30.240000000000006</v>
      </c>
      <c r="F25" s="46">
        <f>D25/C25</f>
        <v>1.6</v>
      </c>
      <c r="G25" s="46">
        <f>F25+E25</f>
        <v>31.840000000000007</v>
      </c>
      <c r="H25" s="15">
        <f>$E$5</f>
        <v>250</v>
      </c>
      <c r="I25" s="15">
        <f>D25</f>
        <v>800</v>
      </c>
      <c r="J25" s="84">
        <f>L24</f>
        <v>32.479999999999997</v>
      </c>
      <c r="K25" s="46">
        <f t="shared" si="65"/>
        <v>3.2</v>
      </c>
      <c r="L25" s="47">
        <f t="shared" si="56"/>
        <v>35.68</v>
      </c>
      <c r="M25" s="48">
        <v>100</v>
      </c>
      <c r="N25" s="48">
        <f>D25</f>
        <v>800</v>
      </c>
      <c r="O25" s="84">
        <f>Q24</f>
        <v>37.650000000000006</v>
      </c>
      <c r="P25" s="51">
        <f>N25/M25</f>
        <v>8</v>
      </c>
      <c r="Q25" s="47">
        <f t="shared" si="57"/>
        <v>45.650000000000006</v>
      </c>
      <c r="R25" s="51"/>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row>
    <row r="26" spans="1:155" x14ac:dyDescent="0.2">
      <c r="A26" s="24" t="s">
        <v>141</v>
      </c>
      <c r="B26" s="24" t="s">
        <v>173</v>
      </c>
      <c r="C26" s="24"/>
      <c r="D26" s="24"/>
      <c r="E26" s="24"/>
      <c r="F26" s="40"/>
      <c r="G26" s="40"/>
      <c r="H26" s="24"/>
      <c r="I26" s="24"/>
      <c r="J26" s="24"/>
      <c r="K26" s="24"/>
      <c r="L26" s="24"/>
      <c r="M26" s="24"/>
      <c r="N26" s="24"/>
      <c r="O26" s="24"/>
      <c r="P26" s="40"/>
      <c r="Q26" s="36"/>
      <c r="R26" s="40"/>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row>
    <row r="27" spans="1:155" x14ac:dyDescent="0.2">
      <c r="A27" s="15" t="s">
        <v>154</v>
      </c>
      <c r="B27" s="12" t="s">
        <v>171</v>
      </c>
      <c r="C27" s="15">
        <f>E4</f>
        <v>500</v>
      </c>
      <c r="D27" s="21">
        <v>50</v>
      </c>
      <c r="E27" s="83">
        <f>G25</f>
        <v>31.840000000000007</v>
      </c>
      <c r="F27" s="47">
        <f>D27/C27</f>
        <v>0.1</v>
      </c>
      <c r="G27" s="47">
        <f>F27+E27</f>
        <v>31.940000000000008</v>
      </c>
      <c r="H27" s="15">
        <f>$E$5</f>
        <v>250</v>
      </c>
      <c r="I27" s="15">
        <f>D27</f>
        <v>50</v>
      </c>
      <c r="J27" s="84">
        <f>L25</f>
        <v>35.68</v>
      </c>
      <c r="K27" s="46">
        <f t="shared" si="65"/>
        <v>0.2</v>
      </c>
      <c r="L27" s="47">
        <f t="shared" si="56"/>
        <v>35.880000000000003</v>
      </c>
      <c r="M27" s="48">
        <v>100</v>
      </c>
      <c r="N27" s="48">
        <f>D27</f>
        <v>50</v>
      </c>
      <c r="O27" s="84">
        <f>Q25</f>
        <v>45.650000000000006</v>
      </c>
      <c r="P27" s="49">
        <f>N27/M27</f>
        <v>0.5</v>
      </c>
      <c r="Q27" s="47">
        <f t="shared" si="57"/>
        <v>46.150000000000006</v>
      </c>
      <c r="R27" s="49"/>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row>
    <row r="28" spans="1:155" x14ac:dyDescent="0.2">
      <c r="A28" s="15" t="s">
        <v>155</v>
      </c>
      <c r="B28" s="12" t="s">
        <v>159</v>
      </c>
      <c r="C28" s="15">
        <f>E4</f>
        <v>500</v>
      </c>
      <c r="D28" s="21">
        <v>50</v>
      </c>
      <c r="E28" s="83">
        <f>G27</f>
        <v>31.940000000000008</v>
      </c>
      <c r="F28" s="47">
        <f t="shared" ref="F28:F29" si="68">D28/C28</f>
        <v>0.1</v>
      </c>
      <c r="G28" s="47">
        <f t="shared" ref="G28:G30" si="69">F28+E28</f>
        <v>32.040000000000006</v>
      </c>
      <c r="H28" s="15">
        <f>$E$5</f>
        <v>250</v>
      </c>
      <c r="I28" s="15">
        <f t="shared" ref="I28:I29" si="70">D28</f>
        <v>50</v>
      </c>
      <c r="J28" s="84">
        <f>L27</f>
        <v>35.880000000000003</v>
      </c>
      <c r="K28" s="46">
        <f t="shared" si="65"/>
        <v>0.2</v>
      </c>
      <c r="L28" s="47">
        <f t="shared" si="56"/>
        <v>36.080000000000005</v>
      </c>
      <c r="M28" s="48">
        <v>100</v>
      </c>
      <c r="N28" s="48">
        <f t="shared" ref="N28:N29" si="71">D28</f>
        <v>50</v>
      </c>
      <c r="O28" s="84">
        <f>Q27</f>
        <v>46.150000000000006</v>
      </c>
      <c r="P28" s="49">
        <f t="shared" ref="P28:P29" si="72">N28/M28</f>
        <v>0.5</v>
      </c>
      <c r="Q28" s="47">
        <f t="shared" si="57"/>
        <v>46.650000000000006</v>
      </c>
      <c r="R28" s="49"/>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row>
    <row r="29" spans="1:155" x14ac:dyDescent="0.2">
      <c r="A29" s="15" t="s">
        <v>156</v>
      </c>
      <c r="B29" s="12" t="s">
        <v>172</v>
      </c>
      <c r="C29" s="12">
        <f>E4/2</f>
        <v>250</v>
      </c>
      <c r="D29" s="27">
        <v>40</v>
      </c>
      <c r="E29" s="83">
        <f t="shared" ref="E29:E30" si="73">G28</f>
        <v>32.040000000000006</v>
      </c>
      <c r="F29" s="39">
        <f t="shared" si="68"/>
        <v>0.16</v>
      </c>
      <c r="G29" s="47">
        <f t="shared" si="69"/>
        <v>32.200000000000003</v>
      </c>
      <c r="H29" s="15">
        <f>$E$5/2</f>
        <v>125</v>
      </c>
      <c r="I29" s="15">
        <f t="shared" si="70"/>
        <v>40</v>
      </c>
      <c r="J29" s="84">
        <f>L28</f>
        <v>36.080000000000005</v>
      </c>
      <c r="K29" s="37">
        <f t="shared" si="65"/>
        <v>0.32</v>
      </c>
      <c r="L29" s="47">
        <f t="shared" si="56"/>
        <v>36.400000000000006</v>
      </c>
      <c r="M29" s="50">
        <v>250</v>
      </c>
      <c r="N29" s="48">
        <f t="shared" si="71"/>
        <v>40</v>
      </c>
      <c r="O29" s="84">
        <f t="shared" ref="O29:O30" si="74">Q28</f>
        <v>46.650000000000006</v>
      </c>
      <c r="P29" s="49">
        <f t="shared" si="72"/>
        <v>0.16</v>
      </c>
      <c r="Q29" s="47">
        <f t="shared" si="57"/>
        <v>46.81</v>
      </c>
      <c r="R29" s="49"/>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row>
    <row r="30" spans="1:155" ht="15" x14ac:dyDescent="0.25">
      <c r="A30" s="15" t="s">
        <v>157</v>
      </c>
      <c r="B30" s="15" t="s">
        <v>143</v>
      </c>
      <c r="C30" s="30"/>
      <c r="D30" s="30"/>
      <c r="E30" s="83">
        <f t="shared" si="73"/>
        <v>32.200000000000003</v>
      </c>
      <c r="F30" s="67">
        <v>2</v>
      </c>
      <c r="G30" s="47">
        <f t="shared" si="69"/>
        <v>34.200000000000003</v>
      </c>
      <c r="H30" s="30"/>
      <c r="I30" s="30"/>
      <c r="J30" s="84">
        <f>L29</f>
        <v>36.400000000000006</v>
      </c>
      <c r="K30" s="46">
        <v>2</v>
      </c>
      <c r="L30" s="47">
        <f t="shared" si="56"/>
        <v>38.400000000000006</v>
      </c>
      <c r="M30" s="30"/>
      <c r="N30" s="30"/>
      <c r="O30" s="84">
        <f t="shared" si="74"/>
        <v>46.81</v>
      </c>
      <c r="P30" s="46">
        <v>2</v>
      </c>
      <c r="Q30" s="47">
        <f t="shared" si="57"/>
        <v>48.81</v>
      </c>
      <c r="R30" s="37"/>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row>
    <row r="31" spans="1:155" x14ac:dyDescent="0.2">
      <c r="A31" s="2" t="s">
        <v>16</v>
      </c>
      <c r="B31" s="2" t="s">
        <v>146</v>
      </c>
      <c r="C31" s="9" t="s">
        <v>148</v>
      </c>
      <c r="D31" s="9" t="s">
        <v>147</v>
      </c>
      <c r="E31" s="35" t="s">
        <v>220</v>
      </c>
      <c r="F31" s="35" t="s">
        <v>139</v>
      </c>
      <c r="G31" s="35" t="s">
        <v>221</v>
      </c>
      <c r="H31" s="10" t="s">
        <v>148</v>
      </c>
      <c r="I31" s="10" t="s">
        <v>147</v>
      </c>
      <c r="J31" s="10" t="s">
        <v>220</v>
      </c>
      <c r="K31" s="42" t="s">
        <v>139</v>
      </c>
      <c r="L31" s="42" t="s">
        <v>221</v>
      </c>
      <c r="M31" s="11" t="s">
        <v>148</v>
      </c>
      <c r="N31" s="11" t="s">
        <v>147</v>
      </c>
      <c r="O31" s="11" t="s">
        <v>220</v>
      </c>
      <c r="P31" s="44" t="s">
        <v>139</v>
      </c>
      <c r="Q31" s="86" t="s">
        <v>221</v>
      </c>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row>
    <row r="32" spans="1:155" x14ac:dyDescent="0.2">
      <c r="A32" s="25" t="s">
        <v>99</v>
      </c>
      <c r="B32" s="24" t="s">
        <v>174</v>
      </c>
      <c r="C32" s="24"/>
      <c r="D32" s="24"/>
      <c r="E32" s="24"/>
      <c r="F32" s="36"/>
      <c r="G32" s="36"/>
      <c r="H32" s="24"/>
      <c r="I32" s="24"/>
      <c r="J32" s="36"/>
      <c r="K32" s="36"/>
      <c r="L32" s="24"/>
      <c r="M32" s="24"/>
      <c r="N32" s="24"/>
      <c r="O32" s="24"/>
      <c r="P32" s="36"/>
      <c r="Q32" s="36"/>
      <c r="R32" s="36"/>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row>
    <row r="33" spans="1:155" x14ac:dyDescent="0.2">
      <c r="A33" s="15" t="s">
        <v>119</v>
      </c>
      <c r="B33" s="15" t="s">
        <v>176</v>
      </c>
      <c r="C33" s="15">
        <f>E4</f>
        <v>500</v>
      </c>
      <c r="D33" s="21">
        <v>800</v>
      </c>
      <c r="E33" s="83">
        <f>G30</f>
        <v>34.200000000000003</v>
      </c>
      <c r="F33" s="46">
        <f>D33/C33</f>
        <v>1.6</v>
      </c>
      <c r="G33" s="83">
        <f>F33+E33</f>
        <v>35.800000000000004</v>
      </c>
      <c r="H33" s="15">
        <v>250</v>
      </c>
      <c r="I33" s="15">
        <v>800</v>
      </c>
      <c r="J33" s="84">
        <f>L30</f>
        <v>38.400000000000006</v>
      </c>
      <c r="K33" s="46">
        <f>I33/H33</f>
        <v>3.2</v>
      </c>
      <c r="L33" s="47">
        <f t="shared" si="56"/>
        <v>41.600000000000009</v>
      </c>
      <c r="M33" s="15">
        <v>100</v>
      </c>
      <c r="N33" s="15">
        <f>D33</f>
        <v>800</v>
      </c>
      <c r="O33" s="87">
        <f>Q30</f>
        <v>48.81</v>
      </c>
      <c r="P33" s="46">
        <f>N33/M33</f>
        <v>8</v>
      </c>
      <c r="Q33" s="47">
        <f t="shared" si="57"/>
        <v>56.81</v>
      </c>
      <c r="R33" s="46"/>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row>
    <row r="34" spans="1:155" x14ac:dyDescent="0.2">
      <c r="A34" s="15" t="s">
        <v>120</v>
      </c>
      <c r="B34" s="15" t="s">
        <v>175</v>
      </c>
      <c r="C34" s="29"/>
      <c r="D34" s="29"/>
      <c r="E34" s="83"/>
      <c r="F34" s="41"/>
      <c r="G34" s="83"/>
      <c r="H34" s="29"/>
      <c r="I34" s="29"/>
      <c r="J34" s="84">
        <f t="shared" si="58"/>
        <v>41.600000000000009</v>
      </c>
      <c r="K34" s="41"/>
      <c r="L34" s="47">
        <f t="shared" si="56"/>
        <v>41.600000000000009</v>
      </c>
      <c r="M34" s="29"/>
      <c r="N34" s="29"/>
      <c r="O34" s="47">
        <f>Q33</f>
        <v>56.81</v>
      </c>
      <c r="P34" s="41"/>
      <c r="Q34" s="47">
        <f t="shared" si="57"/>
        <v>56.81</v>
      </c>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row>
    <row r="35" spans="1:155" ht="15" x14ac:dyDescent="0.25">
      <c r="A35" s="15" t="s">
        <v>121</v>
      </c>
      <c r="B35" s="15" t="s">
        <v>177</v>
      </c>
      <c r="C35" s="14"/>
      <c r="D35" s="14"/>
      <c r="E35" s="83">
        <f>G33</f>
        <v>35.800000000000004</v>
      </c>
      <c r="F35" s="67">
        <v>2</v>
      </c>
      <c r="G35" s="83">
        <f t="shared" ref="G35:G36" si="75">F35+E35</f>
        <v>37.800000000000004</v>
      </c>
      <c r="H35" s="14"/>
      <c r="I35" s="14"/>
      <c r="J35" s="84">
        <f t="shared" si="58"/>
        <v>41.600000000000009</v>
      </c>
      <c r="K35" s="47">
        <f>F35</f>
        <v>2</v>
      </c>
      <c r="L35" s="47">
        <f t="shared" si="56"/>
        <v>43.600000000000009</v>
      </c>
      <c r="M35" s="14"/>
      <c r="N35" s="14"/>
      <c r="O35" s="47">
        <f t="shared" ref="O35:O36" si="76">Q34</f>
        <v>56.81</v>
      </c>
      <c r="P35" s="47">
        <f>F35</f>
        <v>2</v>
      </c>
      <c r="Q35" s="47">
        <f>P35+O35</f>
        <v>58.81</v>
      </c>
      <c r="R35" s="38"/>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row>
    <row r="36" spans="1:155" ht="15" x14ac:dyDescent="0.25">
      <c r="A36" s="15" t="s">
        <v>122</v>
      </c>
      <c r="B36" s="15" t="s">
        <v>158</v>
      </c>
      <c r="C36" s="14"/>
      <c r="D36" s="14"/>
      <c r="E36" s="83">
        <f>G35</f>
        <v>37.800000000000004</v>
      </c>
      <c r="F36" s="67">
        <v>1</v>
      </c>
      <c r="G36" s="83">
        <f t="shared" si="75"/>
        <v>38.800000000000004</v>
      </c>
      <c r="H36" s="14"/>
      <c r="I36" s="14"/>
      <c r="J36" s="84">
        <f t="shared" si="58"/>
        <v>43.600000000000009</v>
      </c>
      <c r="K36" s="47">
        <f>F36</f>
        <v>1</v>
      </c>
      <c r="L36" s="47">
        <f t="shared" si="56"/>
        <v>44.600000000000009</v>
      </c>
      <c r="M36" s="14"/>
      <c r="N36" s="14"/>
      <c r="O36" s="47">
        <f t="shared" si="76"/>
        <v>58.81</v>
      </c>
      <c r="P36" s="47">
        <f>F36</f>
        <v>1</v>
      </c>
      <c r="Q36" s="47">
        <f t="shared" si="57"/>
        <v>59.81</v>
      </c>
      <c r="R36" s="38"/>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row>
    <row r="37" spans="1:155" s="23" customFormat="1" x14ac:dyDescent="0.2">
      <c r="A37" s="2" t="s">
        <v>90</v>
      </c>
      <c r="B37" s="2" t="s">
        <v>181</v>
      </c>
      <c r="C37" s="9" t="s">
        <v>148</v>
      </c>
      <c r="D37" s="9" t="s">
        <v>147</v>
      </c>
      <c r="E37" s="35" t="s">
        <v>220</v>
      </c>
      <c r="F37" s="35" t="s">
        <v>139</v>
      </c>
      <c r="G37" s="35" t="s">
        <v>221</v>
      </c>
      <c r="H37" s="10" t="s">
        <v>148</v>
      </c>
      <c r="I37" s="10" t="s">
        <v>147</v>
      </c>
      <c r="J37" s="10" t="s">
        <v>220</v>
      </c>
      <c r="K37" s="42" t="s">
        <v>139</v>
      </c>
      <c r="L37" s="42" t="s">
        <v>221</v>
      </c>
      <c r="M37" s="11" t="s">
        <v>148</v>
      </c>
      <c r="N37" s="11" t="s">
        <v>147</v>
      </c>
      <c r="O37" s="11" t="s">
        <v>220</v>
      </c>
      <c r="P37" s="44" t="s">
        <v>139</v>
      </c>
      <c r="Q37" s="86" t="s">
        <v>221</v>
      </c>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row>
    <row r="38" spans="1:155" x14ac:dyDescent="0.2">
      <c r="A38" s="24" t="s">
        <v>105</v>
      </c>
      <c r="B38" s="24" t="s">
        <v>168</v>
      </c>
      <c r="C38" s="24"/>
      <c r="D38" s="24"/>
      <c r="E38" s="24"/>
      <c r="F38" s="36"/>
      <c r="G38" s="36"/>
      <c r="H38" s="24"/>
      <c r="I38" s="24"/>
      <c r="J38" s="36"/>
      <c r="K38" s="36"/>
      <c r="L38" s="24"/>
      <c r="M38" s="24"/>
      <c r="N38" s="24"/>
      <c r="O38" s="24"/>
      <c r="P38" s="36"/>
      <c r="Q38" s="36"/>
      <c r="R38" s="36"/>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row>
    <row r="39" spans="1:155" ht="15" x14ac:dyDescent="0.25">
      <c r="A39" s="13" t="s">
        <v>184</v>
      </c>
      <c r="B39" s="31" t="s">
        <v>182</v>
      </c>
      <c r="C39" s="14"/>
      <c r="D39" s="14"/>
      <c r="E39" s="83">
        <f>G36</f>
        <v>38.800000000000004</v>
      </c>
      <c r="F39" s="67">
        <v>2</v>
      </c>
      <c r="G39" s="82">
        <f>F39+E39</f>
        <v>40.800000000000004</v>
      </c>
      <c r="H39" s="14"/>
      <c r="I39" s="14"/>
      <c r="J39" s="84">
        <f>L36</f>
        <v>44.600000000000009</v>
      </c>
      <c r="K39" s="47">
        <f>F39</f>
        <v>2</v>
      </c>
      <c r="L39" s="47">
        <f t="shared" si="56"/>
        <v>46.600000000000009</v>
      </c>
      <c r="M39" s="14"/>
      <c r="N39" s="14"/>
      <c r="O39" s="47">
        <f>Q36</f>
        <v>59.81</v>
      </c>
      <c r="P39" s="47">
        <f>F39</f>
        <v>2</v>
      </c>
      <c r="Q39" s="47">
        <f t="shared" si="57"/>
        <v>61.81</v>
      </c>
      <c r="R39" s="38"/>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row>
    <row r="40" spans="1:155" ht="15" x14ac:dyDescent="0.25">
      <c r="A40" s="16" t="s">
        <v>185</v>
      </c>
      <c r="B40" s="17" t="s">
        <v>183</v>
      </c>
      <c r="C40" s="18"/>
      <c r="D40" s="14"/>
      <c r="E40" s="83">
        <f>G39</f>
        <v>40.800000000000004</v>
      </c>
      <c r="F40" s="67">
        <v>3</v>
      </c>
      <c r="G40" s="82">
        <f>F40+E40</f>
        <v>43.800000000000004</v>
      </c>
      <c r="H40" s="14"/>
      <c r="I40" s="14"/>
      <c r="J40" s="84">
        <f>L39</f>
        <v>46.600000000000009</v>
      </c>
      <c r="K40" s="47">
        <f>F40</f>
        <v>3</v>
      </c>
      <c r="L40" s="47">
        <f t="shared" si="56"/>
        <v>49.600000000000009</v>
      </c>
      <c r="M40" s="14"/>
      <c r="N40" s="14"/>
      <c r="O40" s="47">
        <f>Q39</f>
        <v>61.81</v>
      </c>
      <c r="P40" s="47">
        <f>F40</f>
        <v>3</v>
      </c>
      <c r="Q40" s="47">
        <f t="shared" si="57"/>
        <v>64.81</v>
      </c>
      <c r="R40" s="38"/>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row>
    <row r="41" spans="1:155" x14ac:dyDescent="0.2">
      <c r="A41" s="32"/>
      <c r="B41" s="32"/>
      <c r="K41" s="43"/>
      <c r="L41" s="43"/>
      <c r="M41" s="33"/>
      <c r="N41" s="33"/>
      <c r="O41" s="33"/>
      <c r="P41" s="43"/>
      <c r="Q41" s="43"/>
      <c r="R41" s="43"/>
    </row>
    <row r="42" spans="1:155" x14ac:dyDescent="0.2">
      <c r="K42" s="43"/>
      <c r="L42" s="43"/>
      <c r="M42" s="33"/>
      <c r="N42" s="33"/>
      <c r="O42" s="33"/>
      <c r="P42" s="43"/>
      <c r="Q42" s="43"/>
      <c r="R42" s="43"/>
    </row>
    <row r="43" spans="1:155" x14ac:dyDescent="0.2">
      <c r="K43" s="43"/>
      <c r="L43" s="43"/>
      <c r="M43" s="33"/>
      <c r="N43" s="33"/>
      <c r="O43" s="33"/>
      <c r="P43" s="43"/>
      <c r="Q43" s="43"/>
      <c r="R43" s="43"/>
    </row>
    <row r="44" spans="1:155" x14ac:dyDescent="0.2">
      <c r="K44" s="43"/>
      <c r="L44" s="43"/>
      <c r="M44" s="33"/>
      <c r="N44" s="33"/>
      <c r="O44" s="33"/>
      <c r="P44" s="43"/>
      <c r="Q44" s="43"/>
      <c r="R44" s="43"/>
    </row>
    <row r="45" spans="1:155" ht="12.4" customHeight="1" x14ac:dyDescent="0.2">
      <c r="K45" s="43"/>
      <c r="L45" s="43"/>
      <c r="M45" s="33"/>
      <c r="N45" s="33"/>
      <c r="O45" s="33"/>
      <c r="P45" s="43"/>
      <c r="Q45" s="43"/>
      <c r="R45" s="43"/>
    </row>
    <row r="46" spans="1:155" x14ac:dyDescent="0.2">
      <c r="K46" s="43"/>
      <c r="L46" s="43"/>
      <c r="M46" s="33"/>
      <c r="N46" s="33"/>
      <c r="O46" s="33"/>
      <c r="P46" s="43"/>
      <c r="Q46" s="43"/>
      <c r="R46" s="43"/>
    </row>
    <row r="47" spans="1:155" x14ac:dyDescent="0.2">
      <c r="K47" s="43"/>
      <c r="L47" s="43"/>
      <c r="M47" s="33"/>
      <c r="N47" s="33"/>
      <c r="O47" s="33"/>
      <c r="P47" s="43"/>
      <c r="Q47" s="43"/>
      <c r="R47" s="43"/>
    </row>
    <row r="48" spans="1:155" x14ac:dyDescent="0.2">
      <c r="K48" s="43"/>
      <c r="L48" s="43"/>
      <c r="M48" s="33"/>
      <c r="N48" s="33"/>
      <c r="O48" s="33"/>
      <c r="P48" s="43"/>
      <c r="Q48" s="43"/>
      <c r="R48" s="43"/>
    </row>
    <row r="49" spans="11:18" x14ac:dyDescent="0.2">
      <c r="K49" s="43"/>
      <c r="L49" s="43"/>
      <c r="M49" s="33"/>
      <c r="N49" s="33"/>
      <c r="O49" s="33"/>
      <c r="P49" s="43"/>
      <c r="Q49" s="43"/>
      <c r="R49" s="43"/>
    </row>
    <row r="50" spans="11:18" x14ac:dyDescent="0.2">
      <c r="K50" s="43"/>
      <c r="L50" s="43"/>
      <c r="M50" s="33"/>
      <c r="N50" s="33"/>
      <c r="O50" s="33"/>
      <c r="P50" s="43"/>
      <c r="Q50" s="43"/>
      <c r="R50" s="43"/>
    </row>
    <row r="51" spans="11:18" x14ac:dyDescent="0.2">
      <c r="K51" s="43"/>
      <c r="L51" s="43"/>
      <c r="M51" s="33"/>
      <c r="N51" s="33"/>
      <c r="O51" s="33"/>
      <c r="P51" s="43"/>
      <c r="Q51" s="43"/>
      <c r="R51" s="43"/>
    </row>
    <row r="52" spans="11:18" x14ac:dyDescent="0.2">
      <c r="K52" s="43"/>
      <c r="L52" s="43"/>
      <c r="M52" s="33"/>
      <c r="N52" s="33"/>
      <c r="O52" s="33"/>
      <c r="P52" s="43"/>
      <c r="Q52" s="43"/>
      <c r="R52" s="43"/>
    </row>
    <row r="53" spans="11:18" x14ac:dyDescent="0.2">
      <c r="K53" s="43"/>
      <c r="L53" s="43"/>
      <c r="M53" s="33"/>
      <c r="N53" s="33"/>
      <c r="O53" s="33"/>
      <c r="P53" s="43"/>
      <c r="Q53" s="43"/>
      <c r="R53" s="43"/>
    </row>
    <row r="54" spans="11:18" x14ac:dyDescent="0.2">
      <c r="K54" s="43"/>
      <c r="L54" s="43"/>
      <c r="M54" s="33"/>
      <c r="N54" s="33"/>
      <c r="O54" s="33"/>
      <c r="P54" s="43"/>
      <c r="Q54" s="43"/>
      <c r="R54" s="43"/>
    </row>
    <row r="55" spans="11:18" x14ac:dyDescent="0.2">
      <c r="K55" s="43"/>
      <c r="L55" s="43"/>
      <c r="M55" s="33"/>
      <c r="N55" s="33"/>
      <c r="O55" s="33"/>
      <c r="P55" s="43"/>
      <c r="Q55" s="43"/>
      <c r="R55" s="43"/>
    </row>
    <row r="56" spans="11:18" x14ac:dyDescent="0.2">
      <c r="K56" s="43"/>
      <c r="L56" s="43"/>
      <c r="M56" s="33"/>
      <c r="N56" s="33"/>
      <c r="O56" s="33"/>
      <c r="P56" s="43"/>
      <c r="Q56" s="43"/>
      <c r="R56" s="43"/>
    </row>
    <row r="57" spans="11:18" x14ac:dyDescent="0.2">
      <c r="K57" s="43"/>
      <c r="L57" s="43"/>
      <c r="M57" s="33"/>
      <c r="N57" s="33"/>
      <c r="O57" s="33"/>
      <c r="P57" s="43"/>
      <c r="Q57" s="43"/>
      <c r="R57" s="43"/>
    </row>
    <row r="58" spans="11:18" x14ac:dyDescent="0.2">
      <c r="K58" s="43"/>
      <c r="L58" s="43"/>
      <c r="M58" s="33"/>
      <c r="N58" s="33"/>
      <c r="O58" s="33"/>
      <c r="P58" s="43"/>
      <c r="Q58" s="43"/>
      <c r="R58" s="43"/>
    </row>
    <row r="59" spans="11:18" x14ac:dyDescent="0.2">
      <c r="K59" s="43"/>
      <c r="L59" s="43"/>
      <c r="M59" s="33"/>
      <c r="N59" s="33"/>
      <c r="O59" s="33"/>
      <c r="P59" s="43"/>
      <c r="Q59" s="43"/>
      <c r="R59" s="43"/>
    </row>
    <row r="60" spans="11:18" x14ac:dyDescent="0.2">
      <c r="K60" s="43"/>
      <c r="L60" s="43"/>
      <c r="M60" s="33"/>
      <c r="N60" s="33"/>
      <c r="O60" s="33"/>
      <c r="P60" s="43"/>
      <c r="Q60" s="43"/>
      <c r="R60" s="43"/>
    </row>
    <row r="61" spans="11:18" x14ac:dyDescent="0.2">
      <c r="K61" s="43"/>
      <c r="L61" s="43"/>
      <c r="M61" s="33"/>
      <c r="N61" s="33"/>
      <c r="O61" s="33"/>
      <c r="P61" s="43"/>
      <c r="Q61" s="43"/>
      <c r="R61" s="43"/>
    </row>
    <row r="62" spans="11:18" x14ac:dyDescent="0.2">
      <c r="K62" s="43"/>
      <c r="L62" s="43"/>
      <c r="M62" s="33"/>
      <c r="N62" s="33"/>
      <c r="O62" s="33"/>
      <c r="P62" s="43"/>
      <c r="Q62" s="43"/>
      <c r="R62" s="43"/>
    </row>
    <row r="63" spans="11:18" x14ac:dyDescent="0.2">
      <c r="K63" s="43"/>
      <c r="L63" s="43"/>
      <c r="M63" s="33"/>
      <c r="N63" s="33"/>
      <c r="O63" s="33"/>
      <c r="P63" s="43"/>
      <c r="Q63" s="43"/>
      <c r="R63" s="43"/>
    </row>
    <row r="64" spans="11:18" x14ac:dyDescent="0.2">
      <c r="K64" s="43"/>
      <c r="L64" s="43"/>
      <c r="M64" s="33"/>
      <c r="N64" s="33"/>
      <c r="O64" s="33"/>
      <c r="P64" s="43"/>
      <c r="Q64" s="43"/>
      <c r="R64" s="43"/>
    </row>
    <row r="65" spans="11:18" x14ac:dyDescent="0.2">
      <c r="K65" s="43"/>
      <c r="L65" s="43"/>
      <c r="M65" s="33"/>
      <c r="N65" s="33"/>
      <c r="O65" s="33"/>
      <c r="P65" s="43"/>
      <c r="Q65" s="43"/>
      <c r="R65" s="43"/>
    </row>
    <row r="66" spans="11:18" x14ac:dyDescent="0.2">
      <c r="K66" s="43"/>
      <c r="L66" s="43"/>
      <c r="M66" s="33"/>
      <c r="N66" s="33"/>
      <c r="O66" s="33"/>
      <c r="P66" s="43"/>
      <c r="Q66" s="43"/>
      <c r="R66" s="43"/>
    </row>
    <row r="67" spans="11:18" x14ac:dyDescent="0.2">
      <c r="K67" s="43"/>
      <c r="L67" s="43"/>
      <c r="M67" s="33"/>
      <c r="N67" s="33"/>
      <c r="O67" s="33"/>
      <c r="P67" s="43"/>
      <c r="Q67" s="43"/>
      <c r="R67" s="43"/>
    </row>
    <row r="68" spans="11:18" x14ac:dyDescent="0.2">
      <c r="K68" s="43"/>
      <c r="L68" s="43"/>
      <c r="M68" s="33"/>
      <c r="N68" s="33"/>
      <c r="O68" s="33"/>
      <c r="P68" s="43"/>
      <c r="Q68" s="43"/>
      <c r="R68" s="43"/>
    </row>
    <row r="69" spans="11:18" x14ac:dyDescent="0.2">
      <c r="K69" s="43"/>
      <c r="L69" s="43"/>
      <c r="M69" s="33"/>
      <c r="N69" s="33"/>
      <c r="O69" s="33"/>
      <c r="P69" s="43"/>
      <c r="Q69" s="43"/>
      <c r="R69" s="43"/>
    </row>
    <row r="70" spans="11:18" x14ac:dyDescent="0.2">
      <c r="K70" s="43"/>
      <c r="L70" s="43"/>
      <c r="M70" s="33"/>
      <c r="N70" s="33"/>
      <c r="O70" s="33"/>
      <c r="P70" s="43"/>
      <c r="Q70" s="43"/>
      <c r="R70" s="43"/>
    </row>
  </sheetData>
  <mergeCells count="3">
    <mergeCell ref="C8:G8"/>
    <mergeCell ref="H8:L8"/>
    <mergeCell ref="M8:Q8"/>
  </mergeCells>
  <phoneticPr fontId="2" type="noConversion"/>
  <conditionalFormatting sqref="R11:EY40">
    <cfRule type="expression" dxfId="2" priority="1">
      <formula>AND(R$8&gt;=$E11,R$8&lt;=$G11)</formula>
    </cfRule>
    <cfRule type="expression" dxfId="1" priority="2">
      <formula>AND(R$8&gt;=$J11,R$8&lt;=$L11)</formula>
    </cfRule>
    <cfRule type="expression" dxfId="0" priority="7">
      <formula>AND(R$8&gt;=$O11,R$8&lt;=$Q11)</formula>
    </cfRule>
  </conditionalFormatting>
  <pageMargins left="0.70866141732283472" right="0.70866141732283472" top="0.78740157480314965" bottom="0.78740157480314965" header="0.31496062992125984" footer="0.31496062992125984"/>
  <pageSetup paperSize="9" scale="89" orientation="portrait" r:id="rId1"/>
  <headerFooter>
    <oddHeader>&amp;R&amp;8&amp;K000000Fraunhofer IGCV, 2021</oddHeader>
    <oddFooter>&amp;R&amp;8&amp;K000000gedruckt am  &amp;D
Seite &amp;P von &amp;N</oddFooter>
  </headerFooter>
  <colBreaks count="1" manualBreakCount="1">
    <brk id="2" max="39"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91"/>
  <sheetViews>
    <sheetView view="pageBreakPreview" zoomScaleNormal="70" zoomScaleSheetLayoutView="100" workbookViewId="0">
      <selection activeCell="E2" sqref="E2"/>
    </sheetView>
  </sheetViews>
  <sheetFormatPr baseColWidth="10" defaultColWidth="10.75" defaultRowHeight="12.75" x14ac:dyDescent="0.2"/>
  <cols>
    <col min="1" max="1" width="3.375" style="56" customWidth="1"/>
    <col min="2" max="2" width="59.375" style="56" bestFit="1" customWidth="1"/>
    <col min="3" max="3" width="14.25" style="56" bestFit="1" customWidth="1"/>
    <col min="4" max="4" width="13.75" style="56" customWidth="1"/>
    <col min="5" max="5" width="15.75" style="56" customWidth="1"/>
    <col min="6" max="7" width="10.75" style="56"/>
    <col min="8" max="8" width="9.375" style="56" customWidth="1"/>
    <col min="9" max="9" width="14" style="56" customWidth="1"/>
    <col min="10" max="10" width="12.25" style="56" customWidth="1"/>
    <col min="11" max="13" width="10.75" style="56"/>
    <col min="14" max="14" width="29.25" style="56" bestFit="1" customWidth="1"/>
    <col min="15" max="16384" width="10.75" style="56"/>
  </cols>
  <sheetData>
    <row r="1" spans="2:13" ht="114" customHeight="1" x14ac:dyDescent="0.2"/>
    <row r="2" spans="2:13" x14ac:dyDescent="0.2">
      <c r="B2" s="85" t="s">
        <v>233</v>
      </c>
    </row>
    <row r="3" spans="2:13" x14ac:dyDescent="0.2">
      <c r="B3" s="57" t="s">
        <v>236</v>
      </c>
      <c r="C3" s="68">
        <v>33</v>
      </c>
    </row>
    <row r="4" spans="2:13" x14ac:dyDescent="0.2">
      <c r="B4" s="57" t="s">
        <v>237</v>
      </c>
      <c r="C4" s="58">
        <f>0.9*C3</f>
        <v>29.7</v>
      </c>
    </row>
    <row r="5" spans="2:13" x14ac:dyDescent="0.2">
      <c r="B5" s="57" t="s">
        <v>213</v>
      </c>
      <c r="C5" s="58">
        <v>1</v>
      </c>
    </row>
    <row r="6" spans="2:13" x14ac:dyDescent="0.2">
      <c r="B6" s="57" t="s">
        <v>225</v>
      </c>
      <c r="C6" s="58">
        <v>75</v>
      </c>
    </row>
    <row r="7" spans="2:13" x14ac:dyDescent="0.2">
      <c r="B7" s="57" t="s">
        <v>226</v>
      </c>
      <c r="C7" s="58">
        <v>0.5</v>
      </c>
      <c r="D7" s="65">
        <v>1</v>
      </c>
      <c r="E7" s="58">
        <v>2</v>
      </c>
      <c r="F7" s="65">
        <v>3</v>
      </c>
      <c r="G7" s="58">
        <v>4</v>
      </c>
      <c r="H7" s="65">
        <v>5</v>
      </c>
      <c r="I7" s="58">
        <v>6</v>
      </c>
      <c r="J7" s="65">
        <v>7</v>
      </c>
      <c r="K7" s="58">
        <v>8</v>
      </c>
      <c r="L7" s="65">
        <v>9</v>
      </c>
      <c r="M7" s="58">
        <v>10</v>
      </c>
    </row>
    <row r="8" spans="2:13" ht="25.5" x14ac:dyDescent="0.2">
      <c r="B8" s="60" t="s">
        <v>227</v>
      </c>
      <c r="C8" s="58">
        <f t="shared" ref="C8:M8" si="0">$C$4/2+C7</f>
        <v>15.35</v>
      </c>
      <c r="D8" s="58">
        <f t="shared" si="0"/>
        <v>15.85</v>
      </c>
      <c r="E8" s="58">
        <f t="shared" si="0"/>
        <v>16.850000000000001</v>
      </c>
      <c r="F8" s="58">
        <f t="shared" si="0"/>
        <v>17.850000000000001</v>
      </c>
      <c r="G8" s="58">
        <f t="shared" si="0"/>
        <v>18.850000000000001</v>
      </c>
      <c r="H8" s="58">
        <f t="shared" si="0"/>
        <v>19.850000000000001</v>
      </c>
      <c r="I8" s="58">
        <f t="shared" si="0"/>
        <v>20.85</v>
      </c>
      <c r="J8" s="58">
        <f t="shared" si="0"/>
        <v>21.85</v>
      </c>
      <c r="K8" s="58">
        <f t="shared" si="0"/>
        <v>22.85</v>
      </c>
      <c r="L8" s="58">
        <f t="shared" si="0"/>
        <v>23.85</v>
      </c>
      <c r="M8" s="58">
        <f t="shared" si="0"/>
        <v>24.85</v>
      </c>
    </row>
    <row r="11" spans="2:13" x14ac:dyDescent="0.2">
      <c r="B11" s="75" t="s">
        <v>212</v>
      </c>
      <c r="C11" s="102" t="s">
        <v>211</v>
      </c>
      <c r="D11" s="102"/>
      <c r="E11" s="102" t="s">
        <v>210</v>
      </c>
      <c r="F11" s="102"/>
    </row>
    <row r="12" spans="2:13" ht="25.5" x14ac:dyDescent="0.2">
      <c r="B12" s="75"/>
      <c r="C12" s="76" t="s">
        <v>209</v>
      </c>
      <c r="D12" s="76" t="s">
        <v>208</v>
      </c>
      <c r="E12" s="76" t="s">
        <v>209</v>
      </c>
      <c r="F12" s="76" t="s">
        <v>208</v>
      </c>
    </row>
    <row r="13" spans="2:13" x14ac:dyDescent="0.2">
      <c r="B13" s="57" t="s">
        <v>205</v>
      </c>
      <c r="C13" s="59">
        <v>110</v>
      </c>
      <c r="D13" s="59">
        <v>130</v>
      </c>
      <c r="E13" s="59">
        <f>110</f>
        <v>110</v>
      </c>
      <c r="F13" s="59">
        <v>130</v>
      </c>
    </row>
    <row r="14" spans="2:13" x14ac:dyDescent="0.2">
      <c r="B14" s="57" t="s">
        <v>204</v>
      </c>
      <c r="C14" s="59">
        <v>110</v>
      </c>
      <c r="D14" s="59">
        <v>65</v>
      </c>
      <c r="E14" s="59">
        <v>110</v>
      </c>
      <c r="F14" s="59">
        <v>65</v>
      </c>
    </row>
    <row r="15" spans="2:13" x14ac:dyDescent="0.2">
      <c r="B15" s="57" t="s">
        <v>203</v>
      </c>
      <c r="C15" s="59">
        <v>140</v>
      </c>
      <c r="D15" s="59">
        <v>150</v>
      </c>
      <c r="E15" s="59">
        <f t="shared" ref="E15:E24" si="1">C15*2</f>
        <v>280</v>
      </c>
      <c r="F15" s="59">
        <f t="shared" ref="F15:F24" si="2">D15*2-$G$15</f>
        <v>300</v>
      </c>
    </row>
    <row r="16" spans="2:13" x14ac:dyDescent="0.2">
      <c r="B16" s="57" t="s">
        <v>202</v>
      </c>
      <c r="C16" s="59">
        <v>160</v>
      </c>
      <c r="D16" s="59">
        <v>210</v>
      </c>
      <c r="E16" s="59">
        <f t="shared" si="1"/>
        <v>320</v>
      </c>
      <c r="F16" s="59">
        <f t="shared" si="2"/>
        <v>420</v>
      </c>
    </row>
    <row r="17" spans="2:6" x14ac:dyDescent="0.2">
      <c r="B17" s="57" t="s">
        <v>201</v>
      </c>
      <c r="C17" s="59">
        <v>120</v>
      </c>
      <c r="D17" s="59">
        <v>140</v>
      </c>
      <c r="E17" s="59">
        <f t="shared" si="1"/>
        <v>240</v>
      </c>
      <c r="F17" s="59">
        <f t="shared" si="2"/>
        <v>280</v>
      </c>
    </row>
    <row r="18" spans="2:6" x14ac:dyDescent="0.2">
      <c r="B18" s="57" t="s">
        <v>200</v>
      </c>
      <c r="C18" s="59">
        <v>140</v>
      </c>
      <c r="D18" s="59">
        <v>110</v>
      </c>
      <c r="E18" s="59">
        <f t="shared" si="1"/>
        <v>280</v>
      </c>
      <c r="F18" s="59">
        <f t="shared" si="2"/>
        <v>220</v>
      </c>
    </row>
    <row r="19" spans="2:6" x14ac:dyDescent="0.2">
      <c r="B19" s="57" t="s">
        <v>199</v>
      </c>
      <c r="C19" s="59">
        <v>210</v>
      </c>
      <c r="D19" s="59">
        <v>180</v>
      </c>
      <c r="E19" s="59">
        <f t="shared" si="1"/>
        <v>420</v>
      </c>
      <c r="F19" s="59">
        <f t="shared" si="2"/>
        <v>360</v>
      </c>
    </row>
    <row r="20" spans="2:6" x14ac:dyDescent="0.2">
      <c r="B20" s="57" t="s">
        <v>198</v>
      </c>
      <c r="C20" s="59">
        <v>190</v>
      </c>
      <c r="D20" s="59">
        <v>150</v>
      </c>
      <c r="E20" s="59">
        <f t="shared" si="1"/>
        <v>380</v>
      </c>
      <c r="F20" s="59">
        <f t="shared" si="2"/>
        <v>300</v>
      </c>
    </row>
    <row r="21" spans="2:6" x14ac:dyDescent="0.2">
      <c r="B21" s="57" t="s">
        <v>197</v>
      </c>
      <c r="C21" s="59">
        <v>180</v>
      </c>
      <c r="D21" s="59">
        <v>160</v>
      </c>
      <c r="E21" s="59">
        <f t="shared" si="1"/>
        <v>360</v>
      </c>
      <c r="F21" s="59">
        <f t="shared" si="2"/>
        <v>320</v>
      </c>
    </row>
    <row r="22" spans="2:6" x14ac:dyDescent="0.2">
      <c r="B22" s="57" t="s">
        <v>196</v>
      </c>
      <c r="C22" s="59">
        <v>190</v>
      </c>
      <c r="D22" s="59">
        <v>140</v>
      </c>
      <c r="E22" s="59">
        <f t="shared" si="1"/>
        <v>380</v>
      </c>
      <c r="F22" s="59">
        <f t="shared" si="2"/>
        <v>280</v>
      </c>
    </row>
    <row r="23" spans="2:6" x14ac:dyDescent="0.2">
      <c r="B23" s="57" t="s">
        <v>195</v>
      </c>
      <c r="C23" s="59">
        <v>220</v>
      </c>
      <c r="D23" s="59">
        <v>220</v>
      </c>
      <c r="E23" s="59">
        <f t="shared" si="1"/>
        <v>440</v>
      </c>
      <c r="F23" s="59">
        <f t="shared" si="2"/>
        <v>440</v>
      </c>
    </row>
    <row r="24" spans="2:6" x14ac:dyDescent="0.2">
      <c r="B24" s="57" t="s">
        <v>194</v>
      </c>
      <c r="C24" s="59">
        <v>220</v>
      </c>
      <c r="D24" s="59">
        <v>130</v>
      </c>
      <c r="E24" s="59">
        <f t="shared" si="1"/>
        <v>440</v>
      </c>
      <c r="F24" s="59">
        <f t="shared" si="2"/>
        <v>260</v>
      </c>
    </row>
    <row r="25" spans="2:6" collapsed="1" x14ac:dyDescent="0.2"/>
    <row r="26" spans="2:6" x14ac:dyDescent="0.2">
      <c r="C26" s="61"/>
    </row>
    <row r="27" spans="2:6" ht="38.25" x14ac:dyDescent="0.2">
      <c r="B27" s="57"/>
      <c r="C27" s="74" t="s">
        <v>235</v>
      </c>
      <c r="D27" s="74" t="s">
        <v>207</v>
      </c>
      <c r="E27" s="74" t="s">
        <v>222</v>
      </c>
    </row>
    <row r="28" spans="2:6" x14ac:dyDescent="0.2">
      <c r="B28" s="57" t="s">
        <v>205</v>
      </c>
      <c r="C28" s="58">
        <f>150*1000</f>
        <v>150000</v>
      </c>
      <c r="D28" s="62">
        <f t="shared" ref="D28:D39" si="3">$C$6*$E28%</f>
        <v>4.4000000000000004</v>
      </c>
      <c r="E28" s="62">
        <v>5.8666666666666671</v>
      </c>
    </row>
    <row r="29" spans="2:6" x14ac:dyDescent="0.2">
      <c r="B29" s="57" t="s">
        <v>204</v>
      </c>
      <c r="C29" s="58">
        <v>75000</v>
      </c>
      <c r="D29" s="62">
        <f t="shared" si="3"/>
        <v>4.4000000000000004</v>
      </c>
      <c r="E29" s="62">
        <v>5.8666666666666671</v>
      </c>
    </row>
    <row r="30" spans="2:6" x14ac:dyDescent="0.2">
      <c r="B30" s="57" t="s">
        <v>203</v>
      </c>
      <c r="C30" s="58">
        <v>50000</v>
      </c>
      <c r="D30" s="62">
        <f t="shared" si="3"/>
        <v>1.2</v>
      </c>
      <c r="E30" s="62">
        <v>1.6</v>
      </c>
    </row>
    <row r="31" spans="2:6" x14ac:dyDescent="0.2">
      <c r="B31" s="57" t="s">
        <v>202</v>
      </c>
      <c r="C31" s="58">
        <v>35000</v>
      </c>
      <c r="D31" s="62">
        <f t="shared" si="3"/>
        <v>40</v>
      </c>
      <c r="E31" s="62">
        <v>53.333333333333336</v>
      </c>
    </row>
    <row r="32" spans="2:6" x14ac:dyDescent="0.2">
      <c r="B32" s="57" t="s">
        <v>201</v>
      </c>
      <c r="C32" s="58">
        <v>25000</v>
      </c>
      <c r="D32" s="62">
        <f t="shared" si="3"/>
        <v>40</v>
      </c>
      <c r="E32" s="62">
        <v>53.333333333333336</v>
      </c>
    </row>
    <row r="33" spans="2:13" x14ac:dyDescent="0.2">
      <c r="B33" s="57" t="s">
        <v>200</v>
      </c>
      <c r="C33" s="58">
        <v>10000</v>
      </c>
      <c r="D33" s="62">
        <f t="shared" si="3"/>
        <v>40</v>
      </c>
      <c r="E33" s="62">
        <v>53.333333333333336</v>
      </c>
    </row>
    <row r="34" spans="2:13" x14ac:dyDescent="0.2">
      <c r="B34" s="57" t="s">
        <v>199</v>
      </c>
      <c r="C34" s="58">
        <v>25000</v>
      </c>
      <c r="D34" s="62">
        <f t="shared" si="3"/>
        <v>40</v>
      </c>
      <c r="E34" s="62">
        <v>53.333333333333336</v>
      </c>
    </row>
    <row r="35" spans="2:13" x14ac:dyDescent="0.2">
      <c r="B35" s="57" t="s">
        <v>198</v>
      </c>
      <c r="C35" s="58">
        <v>30000</v>
      </c>
      <c r="D35" s="62">
        <f t="shared" si="3"/>
        <v>3</v>
      </c>
      <c r="E35" s="62">
        <v>4</v>
      </c>
    </row>
    <row r="36" spans="2:13" x14ac:dyDescent="0.2">
      <c r="B36" s="57" t="s">
        <v>197</v>
      </c>
      <c r="C36" s="58">
        <v>40000</v>
      </c>
      <c r="D36" s="62">
        <f t="shared" si="3"/>
        <v>2</v>
      </c>
      <c r="E36" s="62">
        <v>2.666666666666667</v>
      </c>
    </row>
    <row r="37" spans="2:13" x14ac:dyDescent="0.2">
      <c r="B37" s="57" t="s">
        <v>196</v>
      </c>
      <c r="C37" s="58">
        <v>75000</v>
      </c>
      <c r="D37" s="62">
        <f t="shared" si="3"/>
        <v>0.6</v>
      </c>
      <c r="E37" s="62">
        <v>0.8</v>
      </c>
    </row>
    <row r="38" spans="2:13" x14ac:dyDescent="0.2">
      <c r="B38" s="57" t="s">
        <v>195</v>
      </c>
      <c r="C38" s="58">
        <v>50000</v>
      </c>
      <c r="D38" s="62">
        <f t="shared" si="3"/>
        <v>75</v>
      </c>
      <c r="E38" s="62">
        <v>100</v>
      </c>
    </row>
    <row r="39" spans="2:13" x14ac:dyDescent="0.2">
      <c r="B39" s="57" t="s">
        <v>194</v>
      </c>
      <c r="C39" s="58">
        <v>60000</v>
      </c>
      <c r="D39" s="62">
        <f t="shared" si="3"/>
        <v>75</v>
      </c>
      <c r="E39" s="62">
        <v>100</v>
      </c>
    </row>
    <row r="40" spans="2:13" collapsed="1" x14ac:dyDescent="0.2"/>
    <row r="42" spans="2:13" x14ac:dyDescent="0.2">
      <c r="B42" s="72" t="s">
        <v>223</v>
      </c>
      <c r="C42" s="73" t="s">
        <v>228</v>
      </c>
    </row>
    <row r="43" spans="2:13" x14ac:dyDescent="0.2">
      <c r="B43" s="70" t="s">
        <v>224</v>
      </c>
      <c r="C43" s="71">
        <v>0.5</v>
      </c>
      <c r="D43" s="71">
        <v>1</v>
      </c>
      <c r="E43" s="71">
        <v>2</v>
      </c>
      <c r="F43" s="71">
        <v>3</v>
      </c>
      <c r="G43" s="71">
        <v>4</v>
      </c>
      <c r="H43" s="71">
        <v>5</v>
      </c>
      <c r="I43" s="71">
        <v>6</v>
      </c>
      <c r="J43" s="71">
        <v>7</v>
      </c>
      <c r="K43" s="71">
        <v>8</v>
      </c>
      <c r="L43" s="71">
        <v>9</v>
      </c>
      <c r="M43" s="71">
        <v>10</v>
      </c>
    </row>
    <row r="44" spans="2:13" x14ac:dyDescent="0.2">
      <c r="B44" s="57" t="s">
        <v>205</v>
      </c>
      <c r="C44" s="62">
        <f t="shared" ref="C44:M44" si="4">(1/$D$28+1/C8)^-1</f>
        <v>3.4197468354430383</v>
      </c>
      <c r="D44" s="62">
        <f t="shared" si="4"/>
        <v>3.4439506172839511</v>
      </c>
      <c r="E44" s="62">
        <f t="shared" si="4"/>
        <v>3.4889411764705889</v>
      </c>
      <c r="F44" s="62">
        <f t="shared" si="4"/>
        <v>3.5298876404494384</v>
      </c>
      <c r="G44" s="62">
        <f t="shared" si="4"/>
        <v>3.5673118279569893</v>
      </c>
      <c r="H44" s="62">
        <f t="shared" si="4"/>
        <v>3.6016494845360825</v>
      </c>
      <c r="I44" s="62">
        <f t="shared" si="4"/>
        <v>3.6332673267326734</v>
      </c>
      <c r="J44" s="62">
        <f t="shared" si="4"/>
        <v>3.6624761904761907</v>
      </c>
      <c r="K44" s="62">
        <f t="shared" si="4"/>
        <v>3.6895412844036701</v>
      </c>
      <c r="L44" s="62">
        <f t="shared" si="4"/>
        <v>3.714690265486726</v>
      </c>
      <c r="M44" s="62">
        <f t="shared" si="4"/>
        <v>3.7381196581196581</v>
      </c>
    </row>
    <row r="45" spans="2:13" x14ac:dyDescent="0.2">
      <c r="B45" s="57" t="s">
        <v>204</v>
      </c>
      <c r="C45" s="62">
        <f t="shared" ref="C45:M45" si="5">(1/$D28+1/C8)^-1</f>
        <v>3.4197468354430383</v>
      </c>
      <c r="D45" s="62">
        <f t="shared" si="5"/>
        <v>3.4439506172839511</v>
      </c>
      <c r="E45" s="62">
        <f t="shared" si="5"/>
        <v>3.4889411764705889</v>
      </c>
      <c r="F45" s="62">
        <f t="shared" si="5"/>
        <v>3.5298876404494384</v>
      </c>
      <c r="G45" s="62">
        <f t="shared" si="5"/>
        <v>3.5673118279569893</v>
      </c>
      <c r="H45" s="62">
        <f t="shared" si="5"/>
        <v>3.6016494845360825</v>
      </c>
      <c r="I45" s="62">
        <f t="shared" si="5"/>
        <v>3.6332673267326734</v>
      </c>
      <c r="J45" s="62">
        <f t="shared" si="5"/>
        <v>3.6624761904761907</v>
      </c>
      <c r="K45" s="62">
        <f t="shared" si="5"/>
        <v>3.6895412844036701</v>
      </c>
      <c r="L45" s="62">
        <f t="shared" si="5"/>
        <v>3.714690265486726</v>
      </c>
      <c r="M45" s="62">
        <f t="shared" si="5"/>
        <v>3.7381196581196581</v>
      </c>
    </row>
    <row r="46" spans="2:13" x14ac:dyDescent="0.2">
      <c r="B46" s="57" t="s">
        <v>203</v>
      </c>
      <c r="C46" s="62">
        <f t="shared" ref="C46:M46" si="6">(1/$D30+1/C8)^-1</f>
        <v>1.1129909365558912</v>
      </c>
      <c r="D46" s="62">
        <f t="shared" si="6"/>
        <v>1.1155425219941348</v>
      </c>
      <c r="E46" s="62">
        <f t="shared" si="6"/>
        <v>1.1202216066481996</v>
      </c>
      <c r="F46" s="62">
        <f t="shared" si="6"/>
        <v>1.1244094488188976</v>
      </c>
      <c r="G46" s="62">
        <f t="shared" si="6"/>
        <v>1.1281795511221946</v>
      </c>
      <c r="H46" s="62">
        <f t="shared" si="6"/>
        <v>1.1315914489311163</v>
      </c>
      <c r="I46" s="62">
        <f t="shared" si="6"/>
        <v>1.1346938775510202</v>
      </c>
      <c r="J46" s="62">
        <f t="shared" si="6"/>
        <v>1.1375271149674619</v>
      </c>
      <c r="K46" s="62">
        <f t="shared" si="6"/>
        <v>1.1401247401247401</v>
      </c>
      <c r="L46" s="62">
        <f t="shared" si="6"/>
        <v>1.1425149700598802</v>
      </c>
      <c r="M46" s="62">
        <f t="shared" si="6"/>
        <v>1.1447216890595009</v>
      </c>
    </row>
    <row r="47" spans="2:13" x14ac:dyDescent="0.2">
      <c r="B47" s="57" t="s">
        <v>202</v>
      </c>
      <c r="C47" s="62">
        <f t="shared" ref="C47:M47" si="7">(1/$D31+1/C8)^-1</f>
        <v>11.093044263775971</v>
      </c>
      <c r="D47" s="62">
        <f t="shared" si="7"/>
        <v>11.351835273052821</v>
      </c>
      <c r="E47" s="62">
        <f t="shared" si="7"/>
        <v>11.85576077396658</v>
      </c>
      <c r="F47" s="62">
        <f t="shared" si="7"/>
        <v>12.34226447709594</v>
      </c>
      <c r="G47" s="62">
        <f t="shared" si="7"/>
        <v>12.812234494477485</v>
      </c>
      <c r="H47" s="62">
        <f t="shared" si="7"/>
        <v>13.266499582289057</v>
      </c>
      <c r="I47" s="62">
        <f t="shared" si="7"/>
        <v>13.705834018077239</v>
      </c>
      <c r="J47" s="62">
        <f t="shared" si="7"/>
        <v>14.130962004850444</v>
      </c>
      <c r="K47" s="62">
        <f t="shared" si="7"/>
        <v>14.542561654733493</v>
      </c>
      <c r="L47" s="62">
        <f t="shared" si="7"/>
        <v>14.941268598277212</v>
      </c>
      <c r="M47" s="62">
        <f t="shared" si="7"/>
        <v>15.327679259830376</v>
      </c>
    </row>
    <row r="48" spans="2:13" x14ac:dyDescent="0.2">
      <c r="B48" s="57" t="s">
        <v>201</v>
      </c>
      <c r="C48" s="62">
        <f t="shared" ref="C48:M48" si="8">(1/$D32+1/C8)^-1</f>
        <v>11.093044263775971</v>
      </c>
      <c r="D48" s="62">
        <f t="shared" si="8"/>
        <v>11.351835273052821</v>
      </c>
      <c r="E48" s="62">
        <f t="shared" si="8"/>
        <v>11.85576077396658</v>
      </c>
      <c r="F48" s="62">
        <f t="shared" si="8"/>
        <v>12.34226447709594</v>
      </c>
      <c r="G48" s="62">
        <f t="shared" si="8"/>
        <v>12.812234494477485</v>
      </c>
      <c r="H48" s="62">
        <f t="shared" si="8"/>
        <v>13.266499582289057</v>
      </c>
      <c r="I48" s="62">
        <f t="shared" si="8"/>
        <v>13.705834018077239</v>
      </c>
      <c r="J48" s="62">
        <f t="shared" si="8"/>
        <v>14.130962004850444</v>
      </c>
      <c r="K48" s="62">
        <f t="shared" si="8"/>
        <v>14.542561654733493</v>
      </c>
      <c r="L48" s="62">
        <f t="shared" si="8"/>
        <v>14.941268598277212</v>
      </c>
      <c r="M48" s="62">
        <f t="shared" si="8"/>
        <v>15.327679259830376</v>
      </c>
    </row>
    <row r="49" spans="2:15" x14ac:dyDescent="0.2">
      <c r="B49" s="57" t="s">
        <v>200</v>
      </c>
      <c r="C49" s="62">
        <f t="shared" ref="C49:M49" si="9">(1/$D33+1/C8)^-1</f>
        <v>11.093044263775971</v>
      </c>
      <c r="D49" s="62">
        <f t="shared" si="9"/>
        <v>11.351835273052821</v>
      </c>
      <c r="E49" s="62">
        <f t="shared" si="9"/>
        <v>11.85576077396658</v>
      </c>
      <c r="F49" s="62">
        <f t="shared" si="9"/>
        <v>12.34226447709594</v>
      </c>
      <c r="G49" s="62">
        <f t="shared" si="9"/>
        <v>12.812234494477485</v>
      </c>
      <c r="H49" s="62">
        <f t="shared" si="9"/>
        <v>13.266499582289057</v>
      </c>
      <c r="I49" s="62">
        <f t="shared" si="9"/>
        <v>13.705834018077239</v>
      </c>
      <c r="J49" s="62">
        <f t="shared" si="9"/>
        <v>14.130962004850444</v>
      </c>
      <c r="K49" s="62">
        <f t="shared" si="9"/>
        <v>14.542561654733493</v>
      </c>
      <c r="L49" s="62">
        <f t="shared" si="9"/>
        <v>14.941268598277212</v>
      </c>
      <c r="M49" s="62">
        <f t="shared" si="9"/>
        <v>15.327679259830376</v>
      </c>
    </row>
    <row r="50" spans="2:15" x14ac:dyDescent="0.2">
      <c r="B50" s="57" t="s">
        <v>199</v>
      </c>
      <c r="C50" s="62">
        <f t="shared" ref="C50:M50" si="10">(1/$D34+1/C8)^-1</f>
        <v>11.093044263775971</v>
      </c>
      <c r="D50" s="62">
        <f t="shared" si="10"/>
        <v>11.351835273052821</v>
      </c>
      <c r="E50" s="62">
        <f t="shared" si="10"/>
        <v>11.85576077396658</v>
      </c>
      <c r="F50" s="62">
        <f t="shared" si="10"/>
        <v>12.34226447709594</v>
      </c>
      <c r="G50" s="62">
        <f t="shared" si="10"/>
        <v>12.812234494477485</v>
      </c>
      <c r="H50" s="62">
        <f t="shared" si="10"/>
        <v>13.266499582289057</v>
      </c>
      <c r="I50" s="62">
        <f t="shared" si="10"/>
        <v>13.705834018077239</v>
      </c>
      <c r="J50" s="62">
        <f t="shared" si="10"/>
        <v>14.130962004850444</v>
      </c>
      <c r="K50" s="62">
        <f t="shared" si="10"/>
        <v>14.542561654733493</v>
      </c>
      <c r="L50" s="62">
        <f t="shared" si="10"/>
        <v>14.941268598277212</v>
      </c>
      <c r="M50" s="62">
        <f t="shared" si="10"/>
        <v>15.327679259830376</v>
      </c>
    </row>
    <row r="51" spans="2:15" x14ac:dyDescent="0.2">
      <c r="B51" s="57" t="s">
        <v>198</v>
      </c>
      <c r="C51" s="62">
        <f t="shared" ref="C51:M51" si="11">(1/$D35+1/C8)^-1</f>
        <v>2.5095367847411447</v>
      </c>
      <c r="D51" s="62">
        <f t="shared" si="11"/>
        <v>2.5225464190981435</v>
      </c>
      <c r="E51" s="62">
        <f t="shared" si="11"/>
        <v>2.5465994962216625</v>
      </c>
      <c r="F51" s="62">
        <f t="shared" si="11"/>
        <v>2.5683453237410077</v>
      </c>
      <c r="G51" s="62">
        <f t="shared" si="11"/>
        <v>2.5881006864988558</v>
      </c>
      <c r="H51" s="62">
        <f t="shared" si="11"/>
        <v>2.6061269146608317</v>
      </c>
      <c r="I51" s="62">
        <f t="shared" si="11"/>
        <v>2.6226415094339623</v>
      </c>
      <c r="J51" s="62">
        <f t="shared" si="11"/>
        <v>2.6378269617706236</v>
      </c>
      <c r="K51" s="62">
        <f t="shared" si="11"/>
        <v>2.6518375241779499</v>
      </c>
      <c r="L51" s="62">
        <f t="shared" si="11"/>
        <v>2.6648044692737431</v>
      </c>
      <c r="M51" s="62">
        <f t="shared" si="11"/>
        <v>2.6768402154398565</v>
      </c>
    </row>
    <row r="52" spans="2:15" x14ac:dyDescent="0.2">
      <c r="B52" s="57" t="s">
        <v>197</v>
      </c>
      <c r="C52" s="62">
        <f t="shared" ref="C52:M52" si="12">(1/$D36+1/C8)^-1</f>
        <v>1.7694524495677233</v>
      </c>
      <c r="D52" s="62">
        <f t="shared" si="12"/>
        <v>1.7759103641456582</v>
      </c>
      <c r="E52" s="62">
        <f t="shared" si="12"/>
        <v>1.7877984084880636</v>
      </c>
      <c r="F52" s="62">
        <f t="shared" si="12"/>
        <v>1.7984886649874054</v>
      </c>
      <c r="G52" s="62">
        <f t="shared" si="12"/>
        <v>1.8081534772182255</v>
      </c>
      <c r="H52" s="62">
        <f t="shared" si="12"/>
        <v>1.8169336384439359</v>
      </c>
      <c r="I52" s="62">
        <f t="shared" si="12"/>
        <v>1.824945295404814</v>
      </c>
      <c r="J52" s="62">
        <f t="shared" si="12"/>
        <v>1.8322851153039834</v>
      </c>
      <c r="K52" s="62">
        <f t="shared" si="12"/>
        <v>1.8390342052313884</v>
      </c>
      <c r="L52" s="62">
        <f t="shared" si="12"/>
        <v>1.8452611218568666</v>
      </c>
      <c r="M52" s="62">
        <f t="shared" si="12"/>
        <v>1.8510242085661079</v>
      </c>
    </row>
    <row r="53" spans="2:15" x14ac:dyDescent="0.2">
      <c r="B53" s="57" t="s">
        <v>196</v>
      </c>
      <c r="C53" s="62">
        <f t="shared" ref="C53:M53" si="13">(1/$D37+1/C8)^-1</f>
        <v>0.57742946708463949</v>
      </c>
      <c r="D53" s="62">
        <f t="shared" si="13"/>
        <v>0.57811550151975677</v>
      </c>
      <c r="E53" s="62">
        <f t="shared" si="13"/>
        <v>0.57936962750716325</v>
      </c>
      <c r="F53" s="62">
        <f t="shared" si="13"/>
        <v>0.58048780487804874</v>
      </c>
      <c r="G53" s="62">
        <f t="shared" si="13"/>
        <v>0.58149100257069408</v>
      </c>
      <c r="H53" s="62">
        <f t="shared" si="13"/>
        <v>0.58239608801955989</v>
      </c>
      <c r="I53" s="62">
        <f t="shared" si="13"/>
        <v>0.58321678321678316</v>
      </c>
      <c r="J53" s="62">
        <f t="shared" si="13"/>
        <v>0.58396436525612472</v>
      </c>
      <c r="K53" s="62">
        <f t="shared" si="13"/>
        <v>0.58464818763326221</v>
      </c>
      <c r="L53" s="62">
        <f t="shared" si="13"/>
        <v>0.58527607361963185</v>
      </c>
      <c r="M53" s="62">
        <f t="shared" si="13"/>
        <v>0.58585461689587426</v>
      </c>
    </row>
    <row r="54" spans="2:15" x14ac:dyDescent="0.2">
      <c r="B54" s="57" t="s">
        <v>195</v>
      </c>
      <c r="C54" s="62">
        <f t="shared" ref="C54:M54" si="14">(1/$D38+1/C8)^-1</f>
        <v>12.742114001106806</v>
      </c>
      <c r="D54" s="62">
        <f t="shared" si="14"/>
        <v>13.084755090809026</v>
      </c>
      <c r="E54" s="62">
        <f t="shared" si="14"/>
        <v>13.758845944474688</v>
      </c>
      <c r="F54" s="62">
        <f t="shared" si="14"/>
        <v>14.418416801292407</v>
      </c>
      <c r="G54" s="62">
        <f t="shared" si="14"/>
        <v>15.063931806073523</v>
      </c>
      <c r="H54" s="62">
        <f t="shared" si="14"/>
        <v>15.695835529783869</v>
      </c>
      <c r="I54" s="62">
        <f t="shared" si="14"/>
        <v>16.314553990610328</v>
      </c>
      <c r="J54" s="62">
        <f t="shared" si="14"/>
        <v>16.920495611770779</v>
      </c>
      <c r="K54" s="62">
        <f t="shared" si="14"/>
        <v>17.514052120592744</v>
      </c>
      <c r="L54" s="62">
        <f t="shared" si="14"/>
        <v>18.095599393019729</v>
      </c>
      <c r="M54" s="62">
        <f t="shared" si="14"/>
        <v>18.665498247371055</v>
      </c>
    </row>
    <row r="55" spans="2:15" x14ac:dyDescent="0.2">
      <c r="B55" s="57" t="s">
        <v>194</v>
      </c>
      <c r="C55" s="62">
        <f t="shared" ref="C55:M55" si="15">(1/$D39+1/C8)^-1</f>
        <v>12.742114001106806</v>
      </c>
      <c r="D55" s="62">
        <f t="shared" si="15"/>
        <v>13.084755090809026</v>
      </c>
      <c r="E55" s="62">
        <f t="shared" si="15"/>
        <v>13.758845944474688</v>
      </c>
      <c r="F55" s="62">
        <f t="shared" si="15"/>
        <v>14.418416801292407</v>
      </c>
      <c r="G55" s="62">
        <f t="shared" si="15"/>
        <v>15.063931806073523</v>
      </c>
      <c r="H55" s="62">
        <f t="shared" si="15"/>
        <v>15.695835529783869</v>
      </c>
      <c r="I55" s="62">
        <f t="shared" si="15"/>
        <v>16.314553990610328</v>
      </c>
      <c r="J55" s="62">
        <f t="shared" si="15"/>
        <v>16.920495611770779</v>
      </c>
      <c r="K55" s="62">
        <f t="shared" si="15"/>
        <v>17.514052120592744</v>
      </c>
      <c r="L55" s="62">
        <f t="shared" si="15"/>
        <v>18.095599393019729</v>
      </c>
      <c r="M55" s="62">
        <f t="shared" si="15"/>
        <v>18.665498247371055</v>
      </c>
    </row>
    <row r="56" spans="2:15" collapsed="1" x14ac:dyDescent="0.2"/>
    <row r="59" spans="2:15" x14ac:dyDescent="0.2">
      <c r="B59" s="70" t="s">
        <v>229</v>
      </c>
      <c r="C59" s="76" t="s">
        <v>206</v>
      </c>
      <c r="O59" s="63"/>
    </row>
    <row r="60" spans="2:15" x14ac:dyDescent="0.2">
      <c r="B60" s="75" t="s">
        <v>226</v>
      </c>
      <c r="C60" s="77">
        <v>0.5</v>
      </c>
      <c r="D60" s="77">
        <v>1</v>
      </c>
      <c r="E60" s="77">
        <v>2</v>
      </c>
      <c r="F60" s="77">
        <v>3</v>
      </c>
      <c r="G60" s="77">
        <v>4</v>
      </c>
      <c r="H60" s="77">
        <v>5</v>
      </c>
      <c r="I60" s="77">
        <v>6</v>
      </c>
      <c r="J60" s="77">
        <v>7</v>
      </c>
      <c r="K60" s="77">
        <v>8</v>
      </c>
      <c r="L60" s="77">
        <v>9</v>
      </c>
      <c r="M60" s="77">
        <v>10</v>
      </c>
    </row>
    <row r="61" spans="2:15" x14ac:dyDescent="0.2">
      <c r="B61" s="57" t="s">
        <v>205</v>
      </c>
      <c r="C61" s="69">
        <f t="shared" ref="C61:M61" si="16">1000*$F$13/SQRT(C44*$C$28)</f>
        <v>181.51007850082152</v>
      </c>
      <c r="D61" s="69">
        <f t="shared" si="16"/>
        <v>180.87113548401294</v>
      </c>
      <c r="E61" s="69">
        <f t="shared" si="16"/>
        <v>179.70116768234118</v>
      </c>
      <c r="F61" s="69">
        <f t="shared" si="16"/>
        <v>178.65586663366128</v>
      </c>
      <c r="G61" s="69">
        <f t="shared" si="16"/>
        <v>177.71626853024313</v>
      </c>
      <c r="H61" s="69">
        <f t="shared" si="16"/>
        <v>176.86707779831536</v>
      </c>
      <c r="I61" s="69">
        <f t="shared" si="16"/>
        <v>176.09581955405392</v>
      </c>
      <c r="J61" s="69">
        <f t="shared" si="16"/>
        <v>175.39221701629106</v>
      </c>
      <c r="K61" s="69">
        <f t="shared" si="16"/>
        <v>174.74772707770768</v>
      </c>
      <c r="L61" s="69">
        <f t="shared" si="16"/>
        <v>174.15518900776897</v>
      </c>
      <c r="M61" s="69">
        <f t="shared" si="16"/>
        <v>173.60855535382802</v>
      </c>
    </row>
    <row r="62" spans="2:15" x14ac:dyDescent="0.2">
      <c r="B62" s="57" t="s">
        <v>204</v>
      </c>
      <c r="C62" s="69">
        <f t="shared" ref="C62:M62" si="17">1000*$F14/SQRT(C45*$C$29)</f>
        <v>128.34700736163347</v>
      </c>
      <c r="D62" s="69">
        <f t="shared" si="17"/>
        <v>127.89520642165633</v>
      </c>
      <c r="E62" s="69">
        <f t="shared" si="17"/>
        <v>127.06791425532431</v>
      </c>
      <c r="F62" s="69">
        <f t="shared" si="17"/>
        <v>126.32877479542135</v>
      </c>
      <c r="G62" s="69">
        <f t="shared" si="17"/>
        <v>125.66437860490436</v>
      </c>
      <c r="H62" s="69">
        <f t="shared" si="17"/>
        <v>125.06391007983747</v>
      </c>
      <c r="I62" s="69">
        <f t="shared" si="17"/>
        <v>124.51854814527415</v>
      </c>
      <c r="J62" s="69">
        <f t="shared" si="17"/>
        <v>124.02102601956199</v>
      </c>
      <c r="K62" s="69">
        <f t="shared" si="17"/>
        <v>123.56530281358317</v>
      </c>
      <c r="L62" s="69">
        <f t="shared" si="17"/>
        <v>123.14631512621833</v>
      </c>
      <c r="M62" s="69">
        <f t="shared" si="17"/>
        <v>122.75978676269187</v>
      </c>
    </row>
    <row r="63" spans="2:15" x14ac:dyDescent="0.2">
      <c r="B63" s="57" t="s">
        <v>203</v>
      </c>
      <c r="C63" s="69">
        <f t="shared" ref="C63:M63" si="18">1000*$F15/SQRT(C46*$C$30)</f>
        <v>1271.7168881666266</v>
      </c>
      <c r="D63" s="69">
        <f t="shared" si="18"/>
        <v>1270.2616536642031</v>
      </c>
      <c r="E63" s="69">
        <f t="shared" si="18"/>
        <v>1267.6059820843477</v>
      </c>
      <c r="F63" s="69">
        <f t="shared" si="18"/>
        <v>1265.2431924869043</v>
      </c>
      <c r="G63" s="69">
        <f t="shared" si="18"/>
        <v>1263.1273554873123</v>
      </c>
      <c r="H63" s="69">
        <f t="shared" si="18"/>
        <v>1261.2216699516655</v>
      </c>
      <c r="I63" s="69">
        <f t="shared" si="18"/>
        <v>1259.4963021985411</v>
      </c>
      <c r="J63" s="69">
        <f t="shared" si="18"/>
        <v>1257.9268113448529</v>
      </c>
      <c r="K63" s="69">
        <f t="shared" si="18"/>
        <v>1256.4929832943094</v>
      </c>
      <c r="L63" s="69">
        <f t="shared" si="18"/>
        <v>1255.1779547590882</v>
      </c>
      <c r="M63" s="69">
        <f t="shared" si="18"/>
        <v>1253.9675464882953</v>
      </c>
    </row>
    <row r="64" spans="2:15" x14ac:dyDescent="0.2">
      <c r="B64" s="57" t="s">
        <v>202</v>
      </c>
      <c r="C64" s="69">
        <f t="shared" ref="C64:M64" si="19">1000*$F16/SQRT(C47*$C$31)</f>
        <v>674.04655789862454</v>
      </c>
      <c r="D64" s="69">
        <f t="shared" si="19"/>
        <v>666.31904712022538</v>
      </c>
      <c r="E64" s="69">
        <f t="shared" si="19"/>
        <v>652.00444192111638</v>
      </c>
      <c r="F64" s="69">
        <f t="shared" si="19"/>
        <v>639.02499260707361</v>
      </c>
      <c r="G64" s="69">
        <f t="shared" si="19"/>
        <v>627.19534859965268</v>
      </c>
      <c r="H64" s="69">
        <f t="shared" si="19"/>
        <v>616.36375795131642</v>
      </c>
      <c r="I64" s="69">
        <f t="shared" si="19"/>
        <v>606.40466580084615</v>
      </c>
      <c r="J64" s="69">
        <f t="shared" si="19"/>
        <v>597.2132077915229</v>
      </c>
      <c r="K64" s="69">
        <f t="shared" si="19"/>
        <v>588.70105128998568</v>
      </c>
      <c r="L64" s="69">
        <f t="shared" si="19"/>
        <v>580.79321166571935</v>
      </c>
      <c r="M64" s="69">
        <f t="shared" si="19"/>
        <v>573.42558489175451</v>
      </c>
    </row>
    <row r="65" spans="2:13" x14ac:dyDescent="0.2">
      <c r="B65" s="57" t="s">
        <v>201</v>
      </c>
      <c r="C65" s="69">
        <f t="shared" ref="C65:M65" si="20">1000*$F17/SQRT(C48*$C$32)</f>
        <v>531.69509520692486</v>
      </c>
      <c r="D65" s="69">
        <f t="shared" si="20"/>
        <v>525.59955250162216</v>
      </c>
      <c r="E65" s="69">
        <f t="shared" si="20"/>
        <v>514.3080396454219</v>
      </c>
      <c r="F65" s="69">
        <f t="shared" si="20"/>
        <v>504.06971195441196</v>
      </c>
      <c r="G65" s="69">
        <f t="shared" si="20"/>
        <v>494.73836292060281</v>
      </c>
      <c r="H65" s="69">
        <f t="shared" si="20"/>
        <v>486.19428899347849</v>
      </c>
      <c r="I65" s="69">
        <f t="shared" si="20"/>
        <v>478.3384511628887</v>
      </c>
      <c r="J65" s="69">
        <f t="shared" si="20"/>
        <v>471.08813130873324</v>
      </c>
      <c r="K65" s="69">
        <f t="shared" si="20"/>
        <v>464.37365171015654</v>
      </c>
      <c r="L65" s="69">
        <f t="shared" si="20"/>
        <v>458.13586369294114</v>
      </c>
      <c r="M65" s="69">
        <f t="shared" si="20"/>
        <v>452.32420131869088</v>
      </c>
    </row>
    <row r="66" spans="2:13" x14ac:dyDescent="0.2">
      <c r="B66" s="57" t="s">
        <v>200</v>
      </c>
      <c r="C66" s="69">
        <f t="shared" ref="C66:M66" si="21">1000*$F18/SQRT(C49*$C$33)</f>
        <v>660.5372406261979</v>
      </c>
      <c r="D66" s="69">
        <f t="shared" si="21"/>
        <v>652.96460549193364</v>
      </c>
      <c r="E66" s="69">
        <f t="shared" si="21"/>
        <v>638.93689522760064</v>
      </c>
      <c r="F66" s="69">
        <f t="shared" si="21"/>
        <v>626.21758150322921</v>
      </c>
      <c r="G66" s="69">
        <f t="shared" si="21"/>
        <v>614.62502855761011</v>
      </c>
      <c r="H66" s="69">
        <f t="shared" si="21"/>
        <v>604.01052587288507</v>
      </c>
      <c r="I66" s="69">
        <f t="shared" si="21"/>
        <v>594.25103497255031</v>
      </c>
      <c r="J66" s="69">
        <f t="shared" si="21"/>
        <v>585.24379320317234</v>
      </c>
      <c r="K66" s="69">
        <f t="shared" si="21"/>
        <v>576.90223830400851</v>
      </c>
      <c r="L66" s="69">
        <f t="shared" si="21"/>
        <v>569.15288849498097</v>
      </c>
      <c r="M66" s="69">
        <f t="shared" si="21"/>
        <v>561.93292452927176</v>
      </c>
    </row>
    <row r="67" spans="2:13" x14ac:dyDescent="0.2">
      <c r="B67" s="57" t="s">
        <v>199</v>
      </c>
      <c r="C67" s="69">
        <f t="shared" ref="C67:M67" si="22">1000*$F19/SQRT(C50*$C$34)</f>
        <v>683.60797955176065</v>
      </c>
      <c r="D67" s="69">
        <f t="shared" si="22"/>
        <v>675.77085321637128</v>
      </c>
      <c r="E67" s="69">
        <f t="shared" si="22"/>
        <v>661.25319382982809</v>
      </c>
      <c r="F67" s="69">
        <f t="shared" si="22"/>
        <v>648.08962965567252</v>
      </c>
      <c r="G67" s="69">
        <f t="shared" si="22"/>
        <v>636.09218089791784</v>
      </c>
      <c r="H67" s="69">
        <f t="shared" si="22"/>
        <v>625.10694299161514</v>
      </c>
      <c r="I67" s="69">
        <f t="shared" si="22"/>
        <v>615.00658006657125</v>
      </c>
      <c r="J67" s="69">
        <f t="shared" si="22"/>
        <v>605.68474025408557</v>
      </c>
      <c r="K67" s="69">
        <f t="shared" si="22"/>
        <v>597.05183791305842</v>
      </c>
      <c r="L67" s="69">
        <f t="shared" si="22"/>
        <v>589.03182474806715</v>
      </c>
      <c r="M67" s="69">
        <f t="shared" si="22"/>
        <v>581.55968740974538</v>
      </c>
    </row>
    <row r="68" spans="2:13" x14ac:dyDescent="0.2">
      <c r="B68" s="57" t="s">
        <v>198</v>
      </c>
      <c r="C68" s="69">
        <f t="shared" ref="C68:M68" si="23">1000*$F20/SQRT(C51*$C$35)</f>
        <v>1093.3616690801268</v>
      </c>
      <c r="D68" s="69">
        <f t="shared" si="23"/>
        <v>1090.5386045205032</v>
      </c>
      <c r="E68" s="69">
        <f t="shared" si="23"/>
        <v>1085.3762218819363</v>
      </c>
      <c r="F68" s="69">
        <f t="shared" si="23"/>
        <v>1080.7715886766991</v>
      </c>
      <c r="G68" s="69">
        <f t="shared" si="23"/>
        <v>1076.6388408533069</v>
      </c>
      <c r="H68" s="69">
        <f t="shared" si="23"/>
        <v>1072.9088969989232</v>
      </c>
      <c r="I68" s="69">
        <f t="shared" si="23"/>
        <v>1069.5255453173295</v>
      </c>
      <c r="J68" s="69">
        <f t="shared" si="23"/>
        <v>1066.4425775291645</v>
      </c>
      <c r="K68" s="69">
        <f t="shared" si="23"/>
        <v>1063.6216566272001</v>
      </c>
      <c r="L68" s="69">
        <f t="shared" si="23"/>
        <v>1061.0307080956763</v>
      </c>
      <c r="M68" s="69">
        <f t="shared" si="23"/>
        <v>1058.6426904657014</v>
      </c>
    </row>
    <row r="69" spans="2:13" x14ac:dyDescent="0.2">
      <c r="B69" s="57" t="s">
        <v>197</v>
      </c>
      <c r="C69" s="69">
        <f t="shared" ref="C69:M69" si="24">1000*$F21/SQRT(C52*$C$36)</f>
        <v>1202.8197056498843</v>
      </c>
      <c r="D69" s="69">
        <f t="shared" si="24"/>
        <v>1200.6307490580093</v>
      </c>
      <c r="E69" s="69">
        <f t="shared" si="24"/>
        <v>1196.6322673999682</v>
      </c>
      <c r="F69" s="69">
        <f t="shared" si="24"/>
        <v>1193.0705624340828</v>
      </c>
      <c r="G69" s="69">
        <f t="shared" si="24"/>
        <v>1189.8777326127417</v>
      </c>
      <c r="H69" s="69">
        <f t="shared" si="24"/>
        <v>1186.9992647040945</v>
      </c>
      <c r="I69" s="69">
        <f t="shared" si="24"/>
        <v>1184.3908875790694</v>
      </c>
      <c r="J69" s="69">
        <f t="shared" si="24"/>
        <v>1182.0162737440974</v>
      </c>
      <c r="K69" s="69">
        <f t="shared" si="24"/>
        <v>1179.8453334827066</v>
      </c>
      <c r="L69" s="69">
        <f t="shared" si="24"/>
        <v>1177.8529306349969</v>
      </c>
      <c r="M69" s="69">
        <f t="shared" si="24"/>
        <v>1176.0179032021204</v>
      </c>
    </row>
    <row r="70" spans="2:13" x14ac:dyDescent="0.2">
      <c r="B70" s="57" t="s">
        <v>196</v>
      </c>
      <c r="C70" s="69">
        <f t="shared" ref="C70:M70" si="25">1000*$F22/SQRT(C53*$C$37)</f>
        <v>1345.4821119749565</v>
      </c>
      <c r="D70" s="69">
        <f t="shared" si="25"/>
        <v>1344.6835509091068</v>
      </c>
      <c r="E70" s="69">
        <f t="shared" si="25"/>
        <v>1343.2273853559548</v>
      </c>
      <c r="F70" s="69">
        <f t="shared" si="25"/>
        <v>1341.9330511338821</v>
      </c>
      <c r="G70" s="69">
        <f t="shared" si="25"/>
        <v>1340.7749891278086</v>
      </c>
      <c r="H70" s="69">
        <f t="shared" si="25"/>
        <v>1339.7327536137623</v>
      </c>
      <c r="I70" s="69">
        <f t="shared" si="25"/>
        <v>1338.7897943699725</v>
      </c>
      <c r="J70" s="69">
        <f t="shared" si="25"/>
        <v>1337.9325710621122</v>
      </c>
      <c r="K70" s="69">
        <f t="shared" si="25"/>
        <v>1337.1498987360258</v>
      </c>
      <c r="L70" s="69">
        <f t="shared" si="25"/>
        <v>1336.4324569874261</v>
      </c>
      <c r="M70" s="69">
        <f t="shared" si="25"/>
        <v>1335.7724169639648</v>
      </c>
    </row>
    <row r="71" spans="2:13" x14ac:dyDescent="0.2">
      <c r="B71" s="57" t="s">
        <v>195</v>
      </c>
      <c r="C71" s="69">
        <f t="shared" ref="C71:M71" si="26">1000*$F23/SQRT(C54*$C$38)</f>
        <v>551.24787860809408</v>
      </c>
      <c r="D71" s="69">
        <f t="shared" si="26"/>
        <v>543.9824330682527</v>
      </c>
      <c r="E71" s="69">
        <f t="shared" si="26"/>
        <v>530.48935100823223</v>
      </c>
      <c r="F71" s="69">
        <f t="shared" si="26"/>
        <v>518.21369547096049</v>
      </c>
      <c r="G71" s="69">
        <f t="shared" si="26"/>
        <v>506.98896166506529</v>
      </c>
      <c r="H71" s="69">
        <f t="shared" si="26"/>
        <v>496.67860730945324</v>
      </c>
      <c r="I71" s="69">
        <f t="shared" si="26"/>
        <v>487.16947843581545</v>
      </c>
      <c r="J71" s="69">
        <f t="shared" si="26"/>
        <v>478.36691425404484</v>
      </c>
      <c r="K71" s="69">
        <f t="shared" si="26"/>
        <v>470.19104703812337</v>
      </c>
      <c r="L71" s="69">
        <f t="shared" si="26"/>
        <v>462.57396711489383</v>
      </c>
      <c r="M71" s="69">
        <f t="shared" si="26"/>
        <v>455.45752381828407</v>
      </c>
    </row>
    <row r="72" spans="2:13" x14ac:dyDescent="0.2">
      <c r="B72" s="57" t="s">
        <v>194</v>
      </c>
      <c r="C72" s="69">
        <f t="shared" ref="C72:M72" si="27">1000*$F24/SQRT(C55*$C$39)</f>
        <v>297.35618731642376</v>
      </c>
      <c r="D72" s="69">
        <f t="shared" si="27"/>
        <v>293.43703357684399</v>
      </c>
      <c r="E72" s="69">
        <f t="shared" si="27"/>
        <v>286.15854491100777</v>
      </c>
      <c r="F72" s="69">
        <f t="shared" si="27"/>
        <v>279.53676500214033</v>
      </c>
      <c r="G72" s="69">
        <f t="shared" si="27"/>
        <v>273.4818772144709</v>
      </c>
      <c r="H72" s="69">
        <f t="shared" si="27"/>
        <v>267.92022740131</v>
      </c>
      <c r="I72" s="69">
        <f t="shared" si="27"/>
        <v>262.79077762690872</v>
      </c>
      <c r="J72" s="69">
        <f t="shared" si="27"/>
        <v>258.04246561469995</v>
      </c>
      <c r="K72" s="69">
        <f t="shared" si="27"/>
        <v>253.63220881793833</v>
      </c>
      <c r="L72" s="69">
        <f t="shared" si="27"/>
        <v>249.52337514736692</v>
      </c>
      <c r="M72" s="69">
        <f t="shared" si="27"/>
        <v>245.68459675374001</v>
      </c>
    </row>
    <row r="74" spans="2:13" x14ac:dyDescent="0.2">
      <c r="B74" s="79" t="s">
        <v>230</v>
      </c>
    </row>
    <row r="77" spans="2:13" x14ac:dyDescent="0.2">
      <c r="B77" s="64" t="s">
        <v>193</v>
      </c>
    </row>
    <row r="78" spans="2:13" x14ac:dyDescent="0.2">
      <c r="B78" s="78"/>
    </row>
    <row r="79" spans="2:13" x14ac:dyDescent="0.2">
      <c r="B79" s="64" t="s">
        <v>192</v>
      </c>
    </row>
    <row r="83" spans="2:12" x14ac:dyDescent="0.2">
      <c r="B83" s="78"/>
    </row>
    <row r="84" spans="2:12" x14ac:dyDescent="0.2">
      <c r="B84" s="64" t="s">
        <v>191</v>
      </c>
    </row>
    <row r="86" spans="2:12" x14ac:dyDescent="0.2">
      <c r="B86" s="78"/>
    </row>
    <row r="87" spans="2:12" x14ac:dyDescent="0.2">
      <c r="B87" s="64" t="s">
        <v>190</v>
      </c>
    </row>
    <row r="90" spans="2:12" x14ac:dyDescent="0.2">
      <c r="B90" s="81" t="s">
        <v>232</v>
      </c>
      <c r="C90" s="80"/>
      <c r="D90" s="80"/>
      <c r="E90" s="80"/>
      <c r="F90" s="80"/>
      <c r="G90" s="80"/>
      <c r="H90" s="80"/>
      <c r="I90" s="80"/>
      <c r="J90" s="80"/>
      <c r="K90" s="80"/>
      <c r="L90" s="80"/>
    </row>
    <row r="91" spans="2:12" ht="108.75" customHeight="1" x14ac:dyDescent="0.2">
      <c r="B91" s="103" t="s">
        <v>231</v>
      </c>
      <c r="C91" s="104"/>
      <c r="D91" s="104"/>
      <c r="E91" s="104"/>
      <c r="F91" s="104"/>
      <c r="G91" s="104"/>
      <c r="H91" s="104"/>
      <c r="I91" s="104"/>
      <c r="J91" s="104"/>
      <c r="K91" s="104"/>
      <c r="L91" s="104"/>
    </row>
  </sheetData>
  <sheetProtection formatColumns="0" formatRows="0"/>
  <mergeCells count="3">
    <mergeCell ref="C11:D11"/>
    <mergeCell ref="E11:F11"/>
    <mergeCell ref="B91:L91"/>
  </mergeCells>
  <conditionalFormatting sqref="B61:M72">
    <cfRule type="colorScale" priority="2">
      <colorScale>
        <cfvo type="min"/>
        <cfvo type="num" val="500"/>
        <cfvo type="max"/>
        <color rgb="FF63BE7B"/>
        <color rgb="FFFFEB84"/>
        <color rgb="FFF8696B"/>
      </colorScale>
    </cfRule>
  </conditionalFormatting>
  <conditionalFormatting sqref="C61:M72">
    <cfRule type="dataBar" priority="1">
      <dataBar>
        <cfvo type="min"/>
        <cfvo type="max"/>
        <color rgb="FF638EC6"/>
      </dataBar>
      <extLst>
        <ext xmlns:x14="http://schemas.microsoft.com/office/spreadsheetml/2009/9/main" uri="{B025F937-C7B1-47D3-B67F-A62EFF666E3E}">
          <x14:id>{CA04F94B-380C-49F6-B870-04AE697A147B}</x14:id>
        </ext>
      </extLst>
    </cfRule>
  </conditionalFormatting>
  <pageMargins left="0.70866141732283472" right="0.70866141732283472" top="0.78740157480314965" bottom="0.78740157480314965" header="0.31496062992125984" footer="0.31496062992125984"/>
  <pageSetup paperSize="9" scale="61" orientation="landscape" r:id="rId1"/>
  <headerFooter>
    <oddHeader>&amp;R&amp;8&amp;K000000Fraunhofer IGCV, 2021</oddHeader>
    <oddFooter xml:space="preserve">&amp;R&amp;8&amp;K000000gedruckt am &amp;D
Seite &amp;P von &amp;N </oddFooter>
  </headerFooter>
  <colBreaks count="1" manualBreakCount="1">
    <brk id="13"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dataBar" id="{CA04F94B-380C-49F6-B870-04AE697A147B}">
            <x14:dataBar minLength="0" maxLength="100" gradient="0">
              <x14:cfvo type="autoMin"/>
              <x14:cfvo type="autoMax"/>
              <x14:negativeFillColor rgb="FFFF0000"/>
              <x14:axisColor rgb="FF000000"/>
            </x14:dataBar>
          </x14:cfRule>
          <xm:sqref>C61:M72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(M) Projektplan</vt:lpstr>
      <vt:lpstr>(M) Taktzeitabschätzung</vt:lpstr>
      <vt:lpstr>(M) Geschwindigkeitsgrenzwerte </vt:lpstr>
      <vt:lpstr>'(M) Geschwindigkeitsgrenzwerte '!Druckbereich</vt:lpstr>
      <vt:lpstr>'(M) Projektplan'!Druckbereich</vt:lpstr>
      <vt:lpstr>'(M) Taktzeitabschätzung'!Druckbereich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Hillgartner</dc:creator>
  <cp:lastModifiedBy>Brown, Elke</cp:lastModifiedBy>
  <cp:lastPrinted>2021-07-18T00:00:13Z</cp:lastPrinted>
  <dcterms:created xsi:type="dcterms:W3CDTF">2011-09-30T09:22:28Z</dcterms:created>
  <dcterms:modified xsi:type="dcterms:W3CDTF">2022-02-01T11:07:00Z</dcterms:modified>
</cp:coreProperties>
</file>