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sterthesis\Versuch5_Insektenwurst\Farbmessung\"/>
    </mc:Choice>
  </mc:AlternateContent>
  <xr:revisionPtr revIDLastSave="0" documentId="13_ncr:1_{5D8693DB-6898-445B-AB56-73ED29D593C2}" xr6:coauthVersionLast="47" xr6:coauthVersionMax="47" xr10:uidLastSave="{00000000-0000-0000-0000-000000000000}"/>
  <bookViews>
    <workbookView xWindow="28875" yWindow="1230" windowWidth="21540" windowHeight="13560" xr2:uid="{83A2CFF4-A684-42F7-843E-899188CE134A}"/>
  </bookViews>
  <sheets>
    <sheet name="Proteinmehl" sheetId="1" r:id="rId1"/>
    <sheet name="Bratwurst" sheetId="2" r:id="rId2"/>
    <sheet name="Leberwurs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1" i="1"/>
  <c r="C21" i="1"/>
  <c r="D15" i="1"/>
  <c r="E15" i="1"/>
  <c r="C15" i="1"/>
  <c r="D9" i="1"/>
  <c r="E9" i="1"/>
  <c r="C9" i="1"/>
  <c r="K21" i="2"/>
  <c r="L21" i="2"/>
  <c r="K15" i="2"/>
  <c r="L15" i="2"/>
  <c r="K9" i="2"/>
  <c r="L9" i="2"/>
  <c r="J21" i="2"/>
  <c r="J15" i="2"/>
  <c r="J9" i="2"/>
  <c r="D21" i="2"/>
  <c r="E21" i="2"/>
  <c r="D15" i="2"/>
  <c r="E15" i="2"/>
  <c r="D9" i="2"/>
  <c r="E9" i="2"/>
  <c r="C21" i="2"/>
  <c r="C15" i="2"/>
  <c r="C9" i="2"/>
  <c r="K9" i="4"/>
  <c r="L9" i="4"/>
  <c r="J9" i="4"/>
  <c r="K15" i="4"/>
  <c r="L15" i="4"/>
  <c r="J15" i="4"/>
  <c r="K21" i="4"/>
  <c r="L21" i="4"/>
  <c r="J21" i="4"/>
  <c r="D21" i="4"/>
  <c r="E21" i="4"/>
  <c r="C21" i="4"/>
  <c r="D15" i="4"/>
  <c r="E15" i="4"/>
  <c r="C15" i="4"/>
  <c r="D9" i="4"/>
  <c r="E9" i="4"/>
  <c r="C9" i="4"/>
  <c r="C8" i="4" l="1"/>
  <c r="T15" i="4"/>
  <c r="T14" i="4"/>
  <c r="T13" i="4"/>
  <c r="T9" i="4"/>
  <c r="T11" i="4"/>
  <c r="T10" i="4"/>
  <c r="T7" i="4"/>
  <c r="T6" i="4"/>
  <c r="T5" i="4"/>
  <c r="S15" i="4"/>
  <c r="S14" i="4"/>
  <c r="S13" i="4"/>
  <c r="S11" i="4"/>
  <c r="S10" i="4"/>
  <c r="S9" i="4"/>
  <c r="S7" i="4"/>
  <c r="S6" i="4"/>
  <c r="S5" i="4"/>
  <c r="R14" i="4"/>
  <c r="R15" i="4"/>
  <c r="R10" i="4"/>
  <c r="R11" i="4"/>
  <c r="R6" i="4"/>
  <c r="R7" i="4"/>
  <c r="R13" i="4"/>
  <c r="R9" i="4"/>
  <c r="R5" i="4"/>
  <c r="H105" i="4"/>
  <c r="I105" i="4"/>
  <c r="J105" i="4"/>
  <c r="K105" i="4" s="1"/>
  <c r="P105" i="4" s="1"/>
  <c r="L105" i="4"/>
  <c r="N105" i="4"/>
  <c r="O105" i="4"/>
  <c r="Q105" i="4"/>
  <c r="W105" i="4"/>
  <c r="Z105" i="4"/>
  <c r="AC105" i="4"/>
  <c r="AD105" i="4"/>
  <c r="AK105" i="4" s="1"/>
  <c r="H106" i="4"/>
  <c r="I106" i="4"/>
  <c r="L106" i="4"/>
  <c r="N106" i="4"/>
  <c r="O106" i="4"/>
  <c r="Q106" i="4"/>
  <c r="H107" i="4"/>
  <c r="J107" i="4" s="1"/>
  <c r="K107" i="4" s="1"/>
  <c r="I107" i="4"/>
  <c r="L107" i="4"/>
  <c r="Z107" i="4" s="1"/>
  <c r="AC107" i="4" s="1"/>
  <c r="AD107" i="4" s="1"/>
  <c r="N107" i="4"/>
  <c r="O107" i="4"/>
  <c r="W107" i="4" s="1"/>
  <c r="AK107" i="4" s="1"/>
  <c r="Q107" i="4"/>
  <c r="H108" i="4"/>
  <c r="I108" i="4"/>
  <c r="J108" i="4"/>
  <c r="K108" i="4"/>
  <c r="L108" i="4"/>
  <c r="N108" i="4"/>
  <c r="O108" i="4"/>
  <c r="Q108" i="4"/>
  <c r="W108" i="4"/>
  <c r="Z108" i="4"/>
  <c r="AC108" i="4" s="1"/>
  <c r="AD108" i="4" s="1"/>
  <c r="H109" i="4"/>
  <c r="I109" i="4"/>
  <c r="J109" i="4" s="1"/>
  <c r="K109" i="4" s="1"/>
  <c r="P109" i="4" s="1"/>
  <c r="L109" i="4"/>
  <c r="N109" i="4"/>
  <c r="O109" i="4"/>
  <c r="Q109" i="4"/>
  <c r="W109" i="4"/>
  <c r="Z109" i="4"/>
  <c r="AC109" i="4" s="1"/>
  <c r="AD109" i="4" s="1"/>
  <c r="AK109" i="4" s="1"/>
  <c r="H110" i="4"/>
  <c r="J110" i="4" s="1"/>
  <c r="K110" i="4" s="1"/>
  <c r="I110" i="4"/>
  <c r="L110" i="4"/>
  <c r="N110" i="4"/>
  <c r="O110" i="4"/>
  <c r="Q110" i="4"/>
  <c r="H111" i="4"/>
  <c r="J111" i="4" s="1"/>
  <c r="K111" i="4" s="1"/>
  <c r="I111" i="4"/>
  <c r="L111" i="4"/>
  <c r="N111" i="4"/>
  <c r="O111" i="4"/>
  <c r="W111" i="4" s="1"/>
  <c r="Q111" i="4"/>
  <c r="H112" i="4"/>
  <c r="I112" i="4"/>
  <c r="J112" i="4"/>
  <c r="K112" i="4"/>
  <c r="L112" i="4"/>
  <c r="N112" i="4"/>
  <c r="O112" i="4"/>
  <c r="Q112" i="4"/>
  <c r="W112" i="4"/>
  <c r="Z112" i="4"/>
  <c r="AC112" i="4" s="1"/>
  <c r="AD112" i="4" s="1"/>
  <c r="H113" i="4"/>
  <c r="I113" i="4"/>
  <c r="J113" i="4" s="1"/>
  <c r="K113" i="4" s="1"/>
  <c r="L113" i="4"/>
  <c r="N113" i="4"/>
  <c r="O113" i="4"/>
  <c r="Q113" i="4"/>
  <c r="W113" i="4"/>
  <c r="Z113" i="4"/>
  <c r="AC113" i="4" s="1"/>
  <c r="AD113" i="4" s="1"/>
  <c r="AK113" i="4" s="1"/>
  <c r="H115" i="4"/>
  <c r="J115" i="4" s="1"/>
  <c r="I115" i="4"/>
  <c r="K115" i="4"/>
  <c r="L115" i="4"/>
  <c r="N115" i="4"/>
  <c r="O115" i="4"/>
  <c r="W115" i="4" s="1"/>
  <c r="Q115" i="4"/>
  <c r="H116" i="4"/>
  <c r="J116" i="4" s="1"/>
  <c r="K116" i="4" s="1"/>
  <c r="I116" i="4"/>
  <c r="L116" i="4"/>
  <c r="Z116" i="4" s="1"/>
  <c r="AC116" i="4" s="1"/>
  <c r="AD116" i="4" s="1"/>
  <c r="N116" i="4"/>
  <c r="O116" i="4"/>
  <c r="W116" i="4" s="1"/>
  <c r="AK116" i="4" s="1"/>
  <c r="Q116" i="4"/>
  <c r="H117" i="4"/>
  <c r="I117" i="4"/>
  <c r="J117" i="4"/>
  <c r="K117" i="4"/>
  <c r="L117" i="4"/>
  <c r="N117" i="4"/>
  <c r="O117" i="4"/>
  <c r="Q117" i="4"/>
  <c r="H118" i="4"/>
  <c r="I118" i="4"/>
  <c r="J118" i="4"/>
  <c r="K118" i="4" s="1"/>
  <c r="L118" i="4"/>
  <c r="W118" i="4" s="1"/>
  <c r="N118" i="4"/>
  <c r="O118" i="4"/>
  <c r="Q118" i="4"/>
  <c r="Z118" i="4"/>
  <c r="AC118" i="4" s="1"/>
  <c r="AD118" i="4" s="1"/>
  <c r="H119" i="4"/>
  <c r="J119" i="4" s="1"/>
  <c r="K119" i="4" s="1"/>
  <c r="P119" i="4" s="1"/>
  <c r="I119" i="4"/>
  <c r="L119" i="4"/>
  <c r="Z119" i="4" s="1"/>
  <c r="AC119" i="4" s="1"/>
  <c r="AD119" i="4" s="1"/>
  <c r="M119" i="4"/>
  <c r="N119" i="4"/>
  <c r="O119" i="4"/>
  <c r="Q119" i="4"/>
  <c r="H120" i="4"/>
  <c r="J120" i="4" s="1"/>
  <c r="K120" i="4" s="1"/>
  <c r="I120" i="4"/>
  <c r="L120" i="4"/>
  <c r="N120" i="4"/>
  <c r="O120" i="4"/>
  <c r="W120" i="4" s="1"/>
  <c r="Q120" i="4"/>
  <c r="H121" i="4"/>
  <c r="I121" i="4"/>
  <c r="J121" i="4"/>
  <c r="K121" i="4"/>
  <c r="L121" i="4"/>
  <c r="N121" i="4"/>
  <c r="O121" i="4"/>
  <c r="Q121" i="4"/>
  <c r="W121" i="4"/>
  <c r="Z121" i="4"/>
  <c r="AC121" i="4" s="1"/>
  <c r="AD121" i="4" s="1"/>
  <c r="H122" i="4"/>
  <c r="I122" i="4"/>
  <c r="J122" i="4" s="1"/>
  <c r="K122" i="4" s="1"/>
  <c r="P122" i="4" s="1"/>
  <c r="L122" i="4"/>
  <c r="M122" i="4"/>
  <c r="N122" i="4"/>
  <c r="O122" i="4"/>
  <c r="Q122" i="4"/>
  <c r="W122" i="4"/>
  <c r="Z122" i="4"/>
  <c r="AC122" i="4" s="1"/>
  <c r="AD122" i="4" s="1"/>
  <c r="H123" i="4"/>
  <c r="I123" i="4"/>
  <c r="J123" i="4" s="1"/>
  <c r="K123" i="4" s="1"/>
  <c r="P123" i="4" s="1"/>
  <c r="L123" i="4"/>
  <c r="W123" i="4" s="1"/>
  <c r="AK123" i="4" s="1"/>
  <c r="M123" i="4"/>
  <c r="N123" i="4"/>
  <c r="O123" i="4"/>
  <c r="Q123" i="4"/>
  <c r="U123" i="4"/>
  <c r="Z123" i="4"/>
  <c r="AC123" i="4"/>
  <c r="AD123" i="4" s="1"/>
  <c r="H125" i="4"/>
  <c r="J125" i="4" s="1"/>
  <c r="K125" i="4" s="1"/>
  <c r="I125" i="4"/>
  <c r="L125" i="4"/>
  <c r="N125" i="4"/>
  <c r="O125" i="4"/>
  <c r="W125" i="4" s="1"/>
  <c r="Q125" i="4"/>
  <c r="H126" i="4"/>
  <c r="I126" i="4"/>
  <c r="J126" i="4"/>
  <c r="K126" i="4" s="1"/>
  <c r="L126" i="4"/>
  <c r="N126" i="4"/>
  <c r="O126" i="4"/>
  <c r="Q126" i="4"/>
  <c r="W126" i="4"/>
  <c r="Z126" i="4"/>
  <c r="AC126" i="4" s="1"/>
  <c r="AD126" i="4"/>
  <c r="H127" i="4"/>
  <c r="I127" i="4"/>
  <c r="J127" i="4" s="1"/>
  <c r="K127" i="4" s="1"/>
  <c r="P127" i="4" s="1"/>
  <c r="L127" i="4"/>
  <c r="W127" i="4" s="1"/>
  <c r="AK127" i="4" s="1"/>
  <c r="N127" i="4"/>
  <c r="O127" i="4"/>
  <c r="Q127" i="4"/>
  <c r="Z127" i="4"/>
  <c r="AC127" i="4"/>
  <c r="AD127" i="4" s="1"/>
  <c r="H128" i="4"/>
  <c r="J128" i="4" s="1"/>
  <c r="K128" i="4" s="1"/>
  <c r="M128" i="4" s="1"/>
  <c r="R128" i="4" s="1"/>
  <c r="I128" i="4"/>
  <c r="L128" i="4"/>
  <c r="N128" i="4"/>
  <c r="O128" i="4"/>
  <c r="P128" i="4"/>
  <c r="Q128" i="4"/>
  <c r="H129" i="4"/>
  <c r="J129" i="4" s="1"/>
  <c r="K129" i="4" s="1"/>
  <c r="I129" i="4"/>
  <c r="L129" i="4"/>
  <c r="Z129" i="4" s="1"/>
  <c r="AC129" i="4" s="1"/>
  <c r="AD129" i="4" s="1"/>
  <c r="N129" i="4"/>
  <c r="O129" i="4"/>
  <c r="Q129" i="4"/>
  <c r="W129" i="4"/>
  <c r="AK129" i="4" s="1"/>
  <c r="H130" i="4"/>
  <c r="I130" i="4"/>
  <c r="J130" i="4"/>
  <c r="K130" i="4"/>
  <c r="L130" i="4"/>
  <c r="N130" i="4"/>
  <c r="O130" i="4"/>
  <c r="Q130" i="4"/>
  <c r="W130" i="4"/>
  <c r="AK130" i="4" s="1"/>
  <c r="Z130" i="4"/>
  <c r="AC130" i="4"/>
  <c r="AD130" i="4" s="1"/>
  <c r="H131" i="4"/>
  <c r="I131" i="4"/>
  <c r="J131" i="4"/>
  <c r="K131" i="4" s="1"/>
  <c r="M131" i="4" s="1"/>
  <c r="L131" i="4"/>
  <c r="Z131" i="4" s="1"/>
  <c r="AC131" i="4" s="1"/>
  <c r="AD131" i="4" s="1"/>
  <c r="N131" i="4"/>
  <c r="O131" i="4"/>
  <c r="P131" i="4"/>
  <c r="U131" i="4" s="1"/>
  <c r="Q131" i="4"/>
  <c r="H132" i="4"/>
  <c r="I132" i="4"/>
  <c r="J132" i="4"/>
  <c r="K132" i="4"/>
  <c r="P132" i="4" s="1"/>
  <c r="L132" i="4"/>
  <c r="N132" i="4"/>
  <c r="O132" i="4"/>
  <c r="Z132" i="4" s="1"/>
  <c r="AC132" i="4" s="1"/>
  <c r="AD132" i="4" s="1"/>
  <c r="Q132" i="4"/>
  <c r="W132" i="4"/>
  <c r="H133" i="4"/>
  <c r="I133" i="4"/>
  <c r="J133" i="4"/>
  <c r="K133" i="4" s="1"/>
  <c r="L133" i="4"/>
  <c r="W133" i="4" s="1"/>
  <c r="N133" i="4"/>
  <c r="O133" i="4"/>
  <c r="Q133" i="4"/>
  <c r="Z133" i="4"/>
  <c r="AC133" i="4" s="1"/>
  <c r="AD133" i="4" s="1"/>
  <c r="H70" i="4"/>
  <c r="I70" i="4"/>
  <c r="J70" i="4"/>
  <c r="K70" i="4" s="1"/>
  <c r="L70" i="4"/>
  <c r="N70" i="4"/>
  <c r="O70" i="4"/>
  <c r="Q70" i="4"/>
  <c r="W70" i="4"/>
  <c r="Z70" i="4"/>
  <c r="AC70" i="4" s="1"/>
  <c r="AD70" i="4" s="1"/>
  <c r="AK70" i="4" s="1"/>
  <c r="H71" i="4"/>
  <c r="I71" i="4"/>
  <c r="J71" i="4" s="1"/>
  <c r="K71" i="4" s="1"/>
  <c r="P71" i="4" s="1"/>
  <c r="U71" i="4" s="1"/>
  <c r="L71" i="4"/>
  <c r="N71" i="4"/>
  <c r="O71" i="4"/>
  <c r="Q71" i="4"/>
  <c r="W71" i="4"/>
  <c r="Z71" i="4"/>
  <c r="AC71" i="4"/>
  <c r="AD71" i="4" s="1"/>
  <c r="AK71" i="4"/>
  <c r="H72" i="4"/>
  <c r="J72" i="4" s="1"/>
  <c r="K72" i="4" s="1"/>
  <c r="M72" i="4" s="1"/>
  <c r="R72" i="4" s="1"/>
  <c r="I72" i="4"/>
  <c r="L72" i="4"/>
  <c r="N72" i="4"/>
  <c r="O72" i="4"/>
  <c r="Q72" i="4"/>
  <c r="H73" i="4"/>
  <c r="J73" i="4" s="1"/>
  <c r="K73" i="4" s="1"/>
  <c r="I73" i="4"/>
  <c r="L73" i="4"/>
  <c r="N73" i="4"/>
  <c r="O73" i="4"/>
  <c r="Q73" i="4"/>
  <c r="H74" i="4"/>
  <c r="I74" i="4"/>
  <c r="J74" i="4"/>
  <c r="K74" i="4" s="1"/>
  <c r="L74" i="4"/>
  <c r="W74" i="4" s="1"/>
  <c r="N74" i="4"/>
  <c r="O74" i="4"/>
  <c r="Q74" i="4"/>
  <c r="Z74" i="4"/>
  <c r="AC74" i="4" s="1"/>
  <c r="AD74" i="4"/>
  <c r="H75" i="4"/>
  <c r="I75" i="4"/>
  <c r="J75" i="4" s="1"/>
  <c r="K75" i="4" s="1"/>
  <c r="P75" i="4" s="1"/>
  <c r="S75" i="4" s="1"/>
  <c r="L75" i="4"/>
  <c r="M75" i="4"/>
  <c r="N75" i="4"/>
  <c r="O75" i="4"/>
  <c r="Z75" i="4" s="1"/>
  <c r="AC75" i="4" s="1"/>
  <c r="AD75" i="4" s="1"/>
  <c r="AK75" i="4" s="1"/>
  <c r="Q75" i="4"/>
  <c r="U75" i="4"/>
  <c r="W75" i="4"/>
  <c r="H76" i="4"/>
  <c r="J76" i="4" s="1"/>
  <c r="K76" i="4" s="1"/>
  <c r="M76" i="4" s="1"/>
  <c r="R76" i="4" s="1"/>
  <c r="I76" i="4"/>
  <c r="L76" i="4"/>
  <c r="N76" i="4"/>
  <c r="O76" i="4"/>
  <c r="Q76" i="4"/>
  <c r="H77" i="4"/>
  <c r="J77" i="4" s="1"/>
  <c r="K77" i="4" s="1"/>
  <c r="I77" i="4"/>
  <c r="L77" i="4"/>
  <c r="N77" i="4"/>
  <c r="O77" i="4"/>
  <c r="Q77" i="4"/>
  <c r="H78" i="4"/>
  <c r="I78" i="4"/>
  <c r="J78" i="4"/>
  <c r="K78" i="4" s="1"/>
  <c r="L78" i="4"/>
  <c r="W78" i="4" s="1"/>
  <c r="N78" i="4"/>
  <c r="O78" i="4"/>
  <c r="Q78" i="4"/>
  <c r="Z78" i="4"/>
  <c r="AC78" i="4" s="1"/>
  <c r="AD78" i="4"/>
  <c r="H80" i="4"/>
  <c r="J80" i="4" s="1"/>
  <c r="K80" i="4" s="1"/>
  <c r="M80" i="4" s="1"/>
  <c r="R80" i="4" s="1"/>
  <c r="I80" i="4"/>
  <c r="L80" i="4"/>
  <c r="N80" i="4"/>
  <c r="O80" i="4"/>
  <c r="P80" i="4"/>
  <c r="Q80" i="4"/>
  <c r="T80" i="4"/>
  <c r="H81" i="4"/>
  <c r="J81" i="4" s="1"/>
  <c r="I81" i="4"/>
  <c r="K81" i="4"/>
  <c r="L81" i="4"/>
  <c r="N81" i="4"/>
  <c r="O81" i="4"/>
  <c r="Z81" i="4" s="1"/>
  <c r="AC81" i="4" s="1"/>
  <c r="Q81" i="4"/>
  <c r="AD81" i="4"/>
  <c r="H82" i="4"/>
  <c r="I82" i="4"/>
  <c r="L82" i="4"/>
  <c r="Z82" i="4" s="1"/>
  <c r="N82" i="4"/>
  <c r="O82" i="4"/>
  <c r="Q82" i="4"/>
  <c r="W82" i="4"/>
  <c r="AC82" i="4"/>
  <c r="AD82" i="4" s="1"/>
  <c r="AK82" i="4" s="1"/>
  <c r="H83" i="4"/>
  <c r="J83" i="4" s="1"/>
  <c r="K83" i="4" s="1"/>
  <c r="I83" i="4"/>
  <c r="L83" i="4"/>
  <c r="W83" i="4" s="1"/>
  <c r="N83" i="4"/>
  <c r="O83" i="4"/>
  <c r="Q83" i="4"/>
  <c r="Z83" i="4"/>
  <c r="AC83" i="4" s="1"/>
  <c r="AD83" i="4" s="1"/>
  <c r="H84" i="4"/>
  <c r="I84" i="4"/>
  <c r="J84" i="4" s="1"/>
  <c r="K84" i="4" s="1"/>
  <c r="L84" i="4"/>
  <c r="N84" i="4"/>
  <c r="O84" i="4"/>
  <c r="Z84" i="4" s="1"/>
  <c r="AC84" i="4" s="1"/>
  <c r="AD84" i="4" s="1"/>
  <c r="Q84" i="4"/>
  <c r="W84" i="4"/>
  <c r="AK84" i="4" s="1"/>
  <c r="H85" i="4"/>
  <c r="J85" i="4" s="1"/>
  <c r="K85" i="4" s="1"/>
  <c r="I85" i="4"/>
  <c r="L85" i="4"/>
  <c r="W85" i="4" s="1"/>
  <c r="N85" i="4"/>
  <c r="O85" i="4"/>
  <c r="Q85" i="4"/>
  <c r="Z85" i="4"/>
  <c r="AC85" i="4" s="1"/>
  <c r="AD85" i="4" s="1"/>
  <c r="H86" i="4"/>
  <c r="J86" i="4" s="1"/>
  <c r="K86" i="4" s="1"/>
  <c r="P86" i="4" s="1"/>
  <c r="U86" i="4" s="1"/>
  <c r="I86" i="4"/>
  <c r="L86" i="4"/>
  <c r="Z86" i="4" s="1"/>
  <c r="N86" i="4"/>
  <c r="O86" i="4"/>
  <c r="Q86" i="4"/>
  <c r="W86" i="4"/>
  <c r="AC86" i="4"/>
  <c r="AD86" i="4" s="1"/>
  <c r="AK86" i="4"/>
  <c r="H87" i="4"/>
  <c r="I87" i="4"/>
  <c r="J87" i="4"/>
  <c r="K87" i="4" s="1"/>
  <c r="M87" i="4" s="1"/>
  <c r="R87" i="4" s="1"/>
  <c r="L87" i="4"/>
  <c r="W87" i="4" s="1"/>
  <c r="N87" i="4"/>
  <c r="O87" i="4"/>
  <c r="P87" i="4"/>
  <c r="Q87" i="4"/>
  <c r="T87" i="4"/>
  <c r="Z87" i="4"/>
  <c r="AC87" i="4" s="1"/>
  <c r="AD87" i="4"/>
  <c r="H88" i="4"/>
  <c r="I88" i="4"/>
  <c r="J88" i="4" s="1"/>
  <c r="K88" i="4" s="1"/>
  <c r="L88" i="4"/>
  <c r="N88" i="4"/>
  <c r="O88" i="4"/>
  <c r="Z88" i="4" s="1"/>
  <c r="Q88" i="4"/>
  <c r="W88" i="4"/>
  <c r="AC88" i="4"/>
  <c r="AD88" i="4" s="1"/>
  <c r="AK88" i="4"/>
  <c r="H90" i="4"/>
  <c r="I90" i="4"/>
  <c r="L90" i="4"/>
  <c r="N90" i="4"/>
  <c r="O90" i="4"/>
  <c r="W90" i="4" s="1"/>
  <c r="Q90" i="4"/>
  <c r="H91" i="4"/>
  <c r="J91" i="4" s="1"/>
  <c r="I91" i="4"/>
  <c r="K91" i="4"/>
  <c r="M91" i="4" s="1"/>
  <c r="R91" i="4" s="1"/>
  <c r="L91" i="4"/>
  <c r="Z91" i="4" s="1"/>
  <c r="AC91" i="4" s="1"/>
  <c r="AD91" i="4" s="1"/>
  <c r="N91" i="4"/>
  <c r="O91" i="4"/>
  <c r="P91" i="4"/>
  <c r="Q91" i="4"/>
  <c r="H92" i="4"/>
  <c r="J92" i="4" s="1"/>
  <c r="K92" i="4" s="1"/>
  <c r="I92" i="4"/>
  <c r="L92" i="4"/>
  <c r="N92" i="4"/>
  <c r="O92" i="4"/>
  <c r="W92" i="4" s="1"/>
  <c r="Q92" i="4"/>
  <c r="H93" i="4"/>
  <c r="I93" i="4"/>
  <c r="J93" i="4"/>
  <c r="K93" i="4" s="1"/>
  <c r="L93" i="4"/>
  <c r="N93" i="4"/>
  <c r="O93" i="4"/>
  <c r="Q93" i="4"/>
  <c r="W93" i="4"/>
  <c r="Z93" i="4"/>
  <c r="AC93" i="4" s="1"/>
  <c r="AD93" i="4"/>
  <c r="H94" i="4"/>
  <c r="I94" i="4"/>
  <c r="J94" i="4" s="1"/>
  <c r="K94" i="4" s="1"/>
  <c r="P94" i="4" s="1"/>
  <c r="L94" i="4"/>
  <c r="N94" i="4"/>
  <c r="O94" i="4"/>
  <c r="Q94" i="4"/>
  <c r="W94" i="4"/>
  <c r="Z94" i="4"/>
  <c r="AC94" i="4"/>
  <c r="AD94" i="4"/>
  <c r="AK94" i="4" s="1"/>
  <c r="H95" i="4"/>
  <c r="I95" i="4"/>
  <c r="L95" i="4"/>
  <c r="N95" i="4"/>
  <c r="O95" i="4"/>
  <c r="Q95" i="4"/>
  <c r="H96" i="4"/>
  <c r="J96" i="4" s="1"/>
  <c r="I96" i="4"/>
  <c r="K96" i="4"/>
  <c r="M96" i="4" s="1"/>
  <c r="R96" i="4" s="1"/>
  <c r="L96" i="4"/>
  <c r="N96" i="4"/>
  <c r="O96" i="4"/>
  <c r="Q96" i="4"/>
  <c r="W96" i="4"/>
  <c r="H97" i="4"/>
  <c r="I97" i="4"/>
  <c r="J97" i="4"/>
  <c r="K97" i="4" s="1"/>
  <c r="L97" i="4"/>
  <c r="N97" i="4"/>
  <c r="O97" i="4"/>
  <c r="W97" i="4" s="1"/>
  <c r="Q97" i="4"/>
  <c r="H98" i="4"/>
  <c r="I98" i="4"/>
  <c r="J98" i="4"/>
  <c r="K98" i="4" s="1"/>
  <c r="P98" i="4" s="1"/>
  <c r="S98" i="4" s="1"/>
  <c r="L98" i="4"/>
  <c r="N98" i="4"/>
  <c r="O98" i="4"/>
  <c r="Q98" i="4"/>
  <c r="W98" i="4"/>
  <c r="Z98" i="4"/>
  <c r="AC98" i="4" s="1"/>
  <c r="AD98" i="4" s="1"/>
  <c r="AK98" i="4" s="1"/>
  <c r="H101" i="4"/>
  <c r="I101" i="4"/>
  <c r="J101" i="4"/>
  <c r="K101" i="4"/>
  <c r="P101" i="4" s="1"/>
  <c r="L101" i="4"/>
  <c r="N101" i="4"/>
  <c r="O101" i="4"/>
  <c r="Z101" i="4" s="1"/>
  <c r="AC101" i="4" s="1"/>
  <c r="AD101" i="4" s="1"/>
  <c r="Q101" i="4"/>
  <c r="W101" i="4"/>
  <c r="H102" i="4"/>
  <c r="I102" i="4"/>
  <c r="J102" i="4"/>
  <c r="K102" i="4" s="1"/>
  <c r="L102" i="4"/>
  <c r="W102" i="4" s="1"/>
  <c r="N102" i="4"/>
  <c r="O102" i="4"/>
  <c r="Q102" i="4"/>
  <c r="Z102" i="4"/>
  <c r="AC102" i="4" s="1"/>
  <c r="AD102" i="4" s="1"/>
  <c r="H103" i="4"/>
  <c r="J103" i="4" s="1"/>
  <c r="K103" i="4" s="1"/>
  <c r="I103" i="4"/>
  <c r="L103" i="4"/>
  <c r="Z103" i="4" s="1"/>
  <c r="AC103" i="4" s="1"/>
  <c r="AD103" i="4" s="1"/>
  <c r="N103" i="4"/>
  <c r="O103" i="4"/>
  <c r="Q103" i="4"/>
  <c r="H35" i="4"/>
  <c r="I35" i="4"/>
  <c r="J35" i="4" s="1"/>
  <c r="K35" i="4"/>
  <c r="L35" i="4"/>
  <c r="N35" i="4"/>
  <c r="O35" i="4"/>
  <c r="Z35" i="4" s="1"/>
  <c r="AC35" i="4" s="1"/>
  <c r="AD35" i="4" s="1"/>
  <c r="Q35" i="4"/>
  <c r="H36" i="4"/>
  <c r="I36" i="4"/>
  <c r="J36" i="4"/>
  <c r="K36" i="4" s="1"/>
  <c r="L36" i="4"/>
  <c r="W36" i="4" s="1"/>
  <c r="N36" i="4"/>
  <c r="O36" i="4"/>
  <c r="Q36" i="4"/>
  <c r="Z36" i="4"/>
  <c r="AC36" i="4" s="1"/>
  <c r="AD36" i="4" s="1"/>
  <c r="H37" i="4"/>
  <c r="I37" i="4"/>
  <c r="J37" i="4" s="1"/>
  <c r="K37" i="4" s="1"/>
  <c r="P37" i="4" s="1"/>
  <c r="S37" i="4" s="1"/>
  <c r="L37" i="4"/>
  <c r="N37" i="4"/>
  <c r="O37" i="4"/>
  <c r="Z37" i="4" s="1"/>
  <c r="AC37" i="4" s="1"/>
  <c r="AD37" i="4" s="1"/>
  <c r="Q37" i="4"/>
  <c r="W37" i="4"/>
  <c r="AK37" i="4"/>
  <c r="H38" i="4"/>
  <c r="J38" i="4" s="1"/>
  <c r="K38" i="4" s="1"/>
  <c r="M38" i="4" s="1"/>
  <c r="R38" i="4" s="1"/>
  <c r="I38" i="4"/>
  <c r="L38" i="4"/>
  <c r="N38" i="4"/>
  <c r="O38" i="4"/>
  <c r="Q38" i="4"/>
  <c r="T38" i="4"/>
  <c r="H39" i="4"/>
  <c r="I39" i="4"/>
  <c r="J39" i="4" s="1"/>
  <c r="K39" i="4"/>
  <c r="L39" i="4"/>
  <c r="N39" i="4"/>
  <c r="O39" i="4"/>
  <c r="Z39" i="4" s="1"/>
  <c r="AC39" i="4" s="1"/>
  <c r="AD39" i="4" s="1"/>
  <c r="Q39" i="4"/>
  <c r="H40" i="4"/>
  <c r="I40" i="4"/>
  <c r="J40" i="4"/>
  <c r="K40" i="4" s="1"/>
  <c r="L40" i="4"/>
  <c r="W40" i="4" s="1"/>
  <c r="N40" i="4"/>
  <c r="O40" i="4"/>
  <c r="Q40" i="4"/>
  <c r="Z40" i="4"/>
  <c r="AC40" i="4" s="1"/>
  <c r="AD40" i="4" s="1"/>
  <c r="H41" i="4"/>
  <c r="I41" i="4"/>
  <c r="J41" i="4" s="1"/>
  <c r="K41" i="4" s="1"/>
  <c r="P41" i="4" s="1"/>
  <c r="S41" i="4" s="1"/>
  <c r="L41" i="4"/>
  <c r="N41" i="4"/>
  <c r="O41" i="4"/>
  <c r="Z41" i="4" s="1"/>
  <c r="AC41" i="4" s="1"/>
  <c r="AD41" i="4" s="1"/>
  <c r="Q41" i="4"/>
  <c r="W41" i="4"/>
  <c r="AK41" i="4"/>
  <c r="H42" i="4"/>
  <c r="J42" i="4" s="1"/>
  <c r="K42" i="4" s="1"/>
  <c r="M42" i="4" s="1"/>
  <c r="I42" i="4"/>
  <c r="L42" i="4"/>
  <c r="W42" i="4" s="1"/>
  <c r="N42" i="4"/>
  <c r="O42" i="4"/>
  <c r="Q42" i="4"/>
  <c r="Z42" i="4"/>
  <c r="AC42" i="4" s="1"/>
  <c r="AD42" i="4" s="1"/>
  <c r="H43" i="4"/>
  <c r="I43" i="4"/>
  <c r="J43" i="4" s="1"/>
  <c r="K43" i="4" s="1"/>
  <c r="P43" i="4" s="1"/>
  <c r="U43" i="4" s="1"/>
  <c r="L43" i="4"/>
  <c r="N43" i="4"/>
  <c r="O43" i="4"/>
  <c r="Z43" i="4" s="1"/>
  <c r="Q43" i="4"/>
  <c r="W43" i="4"/>
  <c r="AC43" i="4"/>
  <c r="AD43" i="4" s="1"/>
  <c r="AK43" i="4" s="1"/>
  <c r="H45" i="4"/>
  <c r="I45" i="4"/>
  <c r="L45" i="4"/>
  <c r="N45" i="4"/>
  <c r="O45" i="4"/>
  <c r="W45" i="4" s="1"/>
  <c r="Q45" i="4"/>
  <c r="H46" i="4"/>
  <c r="J46" i="4" s="1"/>
  <c r="I46" i="4"/>
  <c r="K46" i="4"/>
  <c r="M46" i="4" s="1"/>
  <c r="L46" i="4"/>
  <c r="N46" i="4"/>
  <c r="O46" i="4"/>
  <c r="W46" i="4" s="1"/>
  <c r="Q46" i="4"/>
  <c r="Z46" i="4"/>
  <c r="AC46" i="4" s="1"/>
  <c r="AD46" i="4" s="1"/>
  <c r="H47" i="4"/>
  <c r="I47" i="4"/>
  <c r="J47" i="4"/>
  <c r="K47" i="4"/>
  <c r="L47" i="4"/>
  <c r="N47" i="4"/>
  <c r="O47" i="4"/>
  <c r="Q47" i="4"/>
  <c r="W47" i="4"/>
  <c r="Z47" i="4"/>
  <c r="AC47" i="4" s="1"/>
  <c r="AD47" i="4" s="1"/>
  <c r="H48" i="4"/>
  <c r="I48" i="4"/>
  <c r="J48" i="4" s="1"/>
  <c r="K48" i="4" s="1"/>
  <c r="P48" i="4" s="1"/>
  <c r="L48" i="4"/>
  <c r="W48" i="4" s="1"/>
  <c r="M48" i="4"/>
  <c r="T48" i="4" s="1"/>
  <c r="N48" i="4"/>
  <c r="O48" i="4"/>
  <c r="Q48" i="4"/>
  <c r="R48" i="4"/>
  <c r="Z48" i="4"/>
  <c r="AC48" i="4" s="1"/>
  <c r="AD48" i="4" s="1"/>
  <c r="H49" i="4"/>
  <c r="I49" i="4"/>
  <c r="L49" i="4"/>
  <c r="N49" i="4"/>
  <c r="O49" i="4"/>
  <c r="Q49" i="4"/>
  <c r="H50" i="4"/>
  <c r="J50" i="4" s="1"/>
  <c r="I50" i="4"/>
  <c r="K50" i="4"/>
  <c r="M50" i="4" s="1"/>
  <c r="L50" i="4"/>
  <c r="N50" i="4"/>
  <c r="O50" i="4"/>
  <c r="P50" i="4"/>
  <c r="Q50" i="4"/>
  <c r="W50" i="4"/>
  <c r="H51" i="4"/>
  <c r="I51" i="4"/>
  <c r="J51" i="4"/>
  <c r="K51" i="4" s="1"/>
  <c r="L51" i="4"/>
  <c r="N51" i="4"/>
  <c r="O51" i="4"/>
  <c r="Q51" i="4"/>
  <c r="H52" i="4"/>
  <c r="I52" i="4"/>
  <c r="J52" i="4"/>
  <c r="K52" i="4" s="1"/>
  <c r="L52" i="4"/>
  <c r="W52" i="4" s="1"/>
  <c r="N52" i="4"/>
  <c r="O52" i="4"/>
  <c r="Q52" i="4"/>
  <c r="Z52" i="4"/>
  <c r="AC52" i="4"/>
  <c r="AD52" i="4"/>
  <c r="AK52" i="4" s="1"/>
  <c r="H53" i="4"/>
  <c r="J53" i="4" s="1"/>
  <c r="K53" i="4" s="1"/>
  <c r="I53" i="4"/>
  <c r="L53" i="4"/>
  <c r="M53" i="4"/>
  <c r="N53" i="4"/>
  <c r="O53" i="4"/>
  <c r="P53" i="4"/>
  <c r="Q53" i="4"/>
  <c r="H55" i="4"/>
  <c r="I55" i="4"/>
  <c r="L55" i="4"/>
  <c r="Z55" i="4" s="1"/>
  <c r="AC55" i="4" s="1"/>
  <c r="AD55" i="4" s="1"/>
  <c r="N55" i="4"/>
  <c r="O55" i="4"/>
  <c r="Q55" i="4"/>
  <c r="H56" i="4"/>
  <c r="J56" i="4" s="1"/>
  <c r="I56" i="4"/>
  <c r="K56" i="4"/>
  <c r="M56" i="4" s="1"/>
  <c r="R56" i="4" s="1"/>
  <c r="L56" i="4"/>
  <c r="Z56" i="4" s="1"/>
  <c r="AC56" i="4" s="1"/>
  <c r="AD56" i="4" s="1"/>
  <c r="N56" i="4"/>
  <c r="O56" i="4"/>
  <c r="P56" i="4"/>
  <c r="U56" i="4" s="1"/>
  <c r="Q56" i="4"/>
  <c r="H57" i="4"/>
  <c r="I57" i="4"/>
  <c r="J57" i="4"/>
  <c r="K57" i="4"/>
  <c r="L57" i="4"/>
  <c r="N57" i="4"/>
  <c r="O57" i="4"/>
  <c r="Z57" i="4" s="1"/>
  <c r="AC57" i="4" s="1"/>
  <c r="AD57" i="4" s="1"/>
  <c r="Q57" i="4"/>
  <c r="W57" i="4"/>
  <c r="H58" i="4"/>
  <c r="I58" i="4"/>
  <c r="J58" i="4"/>
  <c r="K58" i="4" s="1"/>
  <c r="P58" i="4" s="1"/>
  <c r="L58" i="4"/>
  <c r="N58" i="4"/>
  <c r="O58" i="4"/>
  <c r="Q58" i="4"/>
  <c r="W58" i="4"/>
  <c r="Z58" i="4"/>
  <c r="AC58" i="4"/>
  <c r="AD58" i="4"/>
  <c r="AK58" i="4" s="1"/>
  <c r="H59" i="4"/>
  <c r="I59" i="4"/>
  <c r="L59" i="4"/>
  <c r="N59" i="4"/>
  <c r="O59" i="4"/>
  <c r="Q59" i="4"/>
  <c r="H60" i="4"/>
  <c r="J60" i="4" s="1"/>
  <c r="K60" i="4" s="1"/>
  <c r="I60" i="4"/>
  <c r="L60" i="4"/>
  <c r="Z60" i="4" s="1"/>
  <c r="AC60" i="4" s="1"/>
  <c r="AD60" i="4" s="1"/>
  <c r="N60" i="4"/>
  <c r="O60" i="4"/>
  <c r="Q60" i="4"/>
  <c r="H61" i="4"/>
  <c r="I61" i="4"/>
  <c r="J61" i="4"/>
  <c r="K61" i="4"/>
  <c r="L61" i="4"/>
  <c r="N61" i="4"/>
  <c r="O61" i="4"/>
  <c r="Q61" i="4"/>
  <c r="W61" i="4"/>
  <c r="Z61" i="4"/>
  <c r="AC61" i="4" s="1"/>
  <c r="AD61" i="4" s="1"/>
  <c r="H62" i="4"/>
  <c r="I62" i="4"/>
  <c r="J62" i="4"/>
  <c r="K62" i="4"/>
  <c r="P62" i="4" s="1"/>
  <c r="S62" i="4" s="1"/>
  <c r="L62" i="4"/>
  <c r="N62" i="4"/>
  <c r="O62" i="4"/>
  <c r="W62" i="4" s="1"/>
  <c r="Q62" i="4"/>
  <c r="U62" i="4" s="1"/>
  <c r="Z62" i="4"/>
  <c r="AC62" i="4" s="1"/>
  <c r="AD62" i="4" s="1"/>
  <c r="H63" i="4"/>
  <c r="I63" i="4"/>
  <c r="J63" i="4"/>
  <c r="K63" i="4" s="1"/>
  <c r="P63" i="4" s="1"/>
  <c r="L63" i="4"/>
  <c r="N63" i="4"/>
  <c r="O63" i="4"/>
  <c r="W63" i="4" s="1"/>
  <c r="Q63" i="4"/>
  <c r="H66" i="4"/>
  <c r="J66" i="4" s="1"/>
  <c r="K66" i="4" s="1"/>
  <c r="I66" i="4"/>
  <c r="L66" i="4"/>
  <c r="Z66" i="4" s="1"/>
  <c r="AC66" i="4" s="1"/>
  <c r="AD66" i="4" s="1"/>
  <c r="N66" i="4"/>
  <c r="O66" i="4"/>
  <c r="Q66" i="4"/>
  <c r="H67" i="4"/>
  <c r="I67" i="4"/>
  <c r="J67" i="4"/>
  <c r="K67" i="4"/>
  <c r="P67" i="4" s="1"/>
  <c r="L67" i="4"/>
  <c r="N67" i="4"/>
  <c r="O67" i="4"/>
  <c r="Z67" i="4" s="1"/>
  <c r="AC67" i="4" s="1"/>
  <c r="AD67" i="4" s="1"/>
  <c r="Q67" i="4"/>
  <c r="W67" i="4"/>
  <c r="AK67" i="4" s="1"/>
  <c r="H68" i="4"/>
  <c r="I68" i="4"/>
  <c r="J68" i="4"/>
  <c r="K68" i="4" s="1"/>
  <c r="L68" i="4"/>
  <c r="W68" i="4" s="1"/>
  <c r="N68" i="4"/>
  <c r="O68" i="4"/>
  <c r="Q68" i="4"/>
  <c r="Z68" i="4"/>
  <c r="AC68" i="4" s="1"/>
  <c r="AD68" i="4" s="1"/>
  <c r="S7" i="1"/>
  <c r="S6" i="1"/>
  <c r="S5" i="1"/>
  <c r="R7" i="1"/>
  <c r="R6" i="1"/>
  <c r="R5" i="1"/>
  <c r="Q6" i="1"/>
  <c r="Q7" i="1"/>
  <c r="Q5" i="1"/>
  <c r="U15" i="2"/>
  <c r="U14" i="2"/>
  <c r="U13" i="2"/>
  <c r="U11" i="2"/>
  <c r="U9" i="2"/>
  <c r="U10" i="2"/>
  <c r="T15" i="2"/>
  <c r="T14" i="2"/>
  <c r="T13" i="2"/>
  <c r="T11" i="2"/>
  <c r="T10" i="2"/>
  <c r="T9" i="2"/>
  <c r="S14" i="2"/>
  <c r="S15" i="2"/>
  <c r="S13" i="2"/>
  <c r="S10" i="2"/>
  <c r="S11" i="2"/>
  <c r="S9" i="2"/>
  <c r="U7" i="2"/>
  <c r="U6" i="2"/>
  <c r="T7" i="2"/>
  <c r="T6" i="2"/>
  <c r="S6" i="2"/>
  <c r="S7" i="2"/>
  <c r="S5" i="2"/>
  <c r="U5" i="2"/>
  <c r="T5" i="2"/>
  <c r="H70" i="2"/>
  <c r="I70" i="2"/>
  <c r="J70" i="2"/>
  <c r="K70" i="2" s="1"/>
  <c r="L70" i="2"/>
  <c r="N70" i="2"/>
  <c r="O70" i="2"/>
  <c r="Q70" i="2"/>
  <c r="W70" i="2"/>
  <c r="Z70" i="2"/>
  <c r="AC70" i="2" s="1"/>
  <c r="AD70" i="2" s="1"/>
  <c r="AK70" i="2" s="1"/>
  <c r="H71" i="2"/>
  <c r="J71" i="2" s="1"/>
  <c r="K71" i="2" s="1"/>
  <c r="I71" i="2"/>
  <c r="L71" i="2"/>
  <c r="Z71" i="2" s="1"/>
  <c r="AC71" i="2" s="1"/>
  <c r="AD71" i="2" s="1"/>
  <c r="N71" i="2"/>
  <c r="O71" i="2"/>
  <c r="Q71" i="2"/>
  <c r="H72" i="2"/>
  <c r="J72" i="2" s="1"/>
  <c r="K72" i="2" s="1"/>
  <c r="I72" i="2"/>
  <c r="L72" i="2"/>
  <c r="N72" i="2"/>
  <c r="O72" i="2"/>
  <c r="Q72" i="2"/>
  <c r="H73" i="2"/>
  <c r="I73" i="2"/>
  <c r="J73" i="2"/>
  <c r="K73" i="2"/>
  <c r="L73" i="2"/>
  <c r="N73" i="2"/>
  <c r="O73" i="2"/>
  <c r="Z73" i="2" s="1"/>
  <c r="AC73" i="2" s="1"/>
  <c r="AD73" i="2" s="1"/>
  <c r="Q73" i="2"/>
  <c r="W73" i="2"/>
  <c r="H74" i="2"/>
  <c r="I74" i="2"/>
  <c r="J74" i="2"/>
  <c r="K74" i="2" s="1"/>
  <c r="L74" i="2"/>
  <c r="N74" i="2"/>
  <c r="O74" i="2"/>
  <c r="Q74" i="2"/>
  <c r="W74" i="2"/>
  <c r="Z74" i="2"/>
  <c r="AC74" i="2" s="1"/>
  <c r="AD74" i="2" s="1"/>
  <c r="AK74" i="2" s="1"/>
  <c r="H75" i="2"/>
  <c r="J75" i="2" s="1"/>
  <c r="K75" i="2" s="1"/>
  <c r="P75" i="2" s="1"/>
  <c r="S75" i="2" s="1"/>
  <c r="I75" i="2"/>
  <c r="L75" i="2"/>
  <c r="Z75" i="2" s="1"/>
  <c r="AC75" i="2" s="1"/>
  <c r="AD75" i="2" s="1"/>
  <c r="M75" i="2"/>
  <c r="N75" i="2"/>
  <c r="O75" i="2"/>
  <c r="Q75" i="2"/>
  <c r="U75" i="2"/>
  <c r="H76" i="2"/>
  <c r="J76" i="2" s="1"/>
  <c r="K76" i="2" s="1"/>
  <c r="M76" i="2" s="1"/>
  <c r="R76" i="2" s="1"/>
  <c r="I76" i="2"/>
  <c r="L76" i="2"/>
  <c r="N76" i="2"/>
  <c r="O76" i="2"/>
  <c r="Q76" i="2"/>
  <c r="T76" i="2"/>
  <c r="H77" i="2"/>
  <c r="I77" i="2"/>
  <c r="J77" i="2"/>
  <c r="K77" i="2"/>
  <c r="L77" i="2"/>
  <c r="N77" i="2"/>
  <c r="O77" i="2"/>
  <c r="Q77" i="2"/>
  <c r="H78" i="2"/>
  <c r="I78" i="2"/>
  <c r="J78" i="2"/>
  <c r="K78" i="2" s="1"/>
  <c r="L78" i="2"/>
  <c r="N78" i="2"/>
  <c r="O78" i="2"/>
  <c r="Q78" i="2"/>
  <c r="W78" i="2"/>
  <c r="Z78" i="2"/>
  <c r="AC78" i="2" s="1"/>
  <c r="AD78" i="2" s="1"/>
  <c r="AK78" i="2" s="1"/>
  <c r="H80" i="2"/>
  <c r="J80" i="2" s="1"/>
  <c r="K80" i="2" s="1"/>
  <c r="M80" i="2" s="1"/>
  <c r="R80" i="2" s="1"/>
  <c r="I80" i="2"/>
  <c r="L80" i="2"/>
  <c r="N80" i="2"/>
  <c r="O80" i="2"/>
  <c r="Q80" i="2"/>
  <c r="T80" i="2"/>
  <c r="H81" i="2"/>
  <c r="I81" i="2"/>
  <c r="J81" i="2"/>
  <c r="K81" i="2"/>
  <c r="L81" i="2"/>
  <c r="N81" i="2"/>
  <c r="O81" i="2"/>
  <c r="Q81" i="2"/>
  <c r="W81" i="2"/>
  <c r="Z81" i="2"/>
  <c r="AC81" i="2" s="1"/>
  <c r="AD81" i="2" s="1"/>
  <c r="H82" i="2"/>
  <c r="I82" i="2"/>
  <c r="J82" i="2"/>
  <c r="K82" i="2" s="1"/>
  <c r="L82" i="2"/>
  <c r="N82" i="2"/>
  <c r="O82" i="2"/>
  <c r="Q82" i="2"/>
  <c r="W82" i="2"/>
  <c r="Z82" i="2"/>
  <c r="AC82" i="2" s="1"/>
  <c r="AD82" i="2" s="1"/>
  <c r="H83" i="2"/>
  <c r="I83" i="2"/>
  <c r="J83" i="2" s="1"/>
  <c r="K83" i="2" s="1"/>
  <c r="P83" i="2" s="1"/>
  <c r="L83" i="2"/>
  <c r="M83" i="2"/>
  <c r="N83" i="2"/>
  <c r="O83" i="2"/>
  <c r="Q83" i="2"/>
  <c r="U83" i="2" s="1"/>
  <c r="W83" i="2"/>
  <c r="Z83" i="2"/>
  <c r="AC83" i="2"/>
  <c r="AD83" i="2" s="1"/>
  <c r="AK83" i="2" s="1"/>
  <c r="H84" i="2"/>
  <c r="J84" i="2" s="1"/>
  <c r="K84" i="2" s="1"/>
  <c r="M84" i="2" s="1"/>
  <c r="R84" i="2" s="1"/>
  <c r="I84" i="2"/>
  <c r="L84" i="2"/>
  <c r="N84" i="2"/>
  <c r="O84" i="2"/>
  <c r="Q84" i="2"/>
  <c r="H85" i="2"/>
  <c r="J85" i="2" s="1"/>
  <c r="K85" i="2" s="1"/>
  <c r="I85" i="2"/>
  <c r="L85" i="2"/>
  <c r="N85" i="2"/>
  <c r="O85" i="2"/>
  <c r="W85" i="2" s="1"/>
  <c r="Q85" i="2"/>
  <c r="H86" i="2"/>
  <c r="I86" i="2"/>
  <c r="J86" i="2"/>
  <c r="K86" i="2" s="1"/>
  <c r="L86" i="2"/>
  <c r="N86" i="2"/>
  <c r="O86" i="2"/>
  <c r="Q86" i="2"/>
  <c r="W86" i="2"/>
  <c r="Z86" i="2"/>
  <c r="AC86" i="2" s="1"/>
  <c r="AD86" i="2"/>
  <c r="H87" i="2"/>
  <c r="I87" i="2"/>
  <c r="J87" i="2"/>
  <c r="K87" i="2" s="1"/>
  <c r="L87" i="2"/>
  <c r="N87" i="2"/>
  <c r="O87" i="2"/>
  <c r="Q87" i="2"/>
  <c r="W87" i="2"/>
  <c r="Z87" i="2"/>
  <c r="AC87" i="2"/>
  <c r="AD87" i="2" s="1"/>
  <c r="AK87" i="2"/>
  <c r="H88" i="2"/>
  <c r="J88" i="2" s="1"/>
  <c r="K88" i="2" s="1"/>
  <c r="M88" i="2" s="1"/>
  <c r="I88" i="2"/>
  <c r="L88" i="2"/>
  <c r="N88" i="2"/>
  <c r="O88" i="2"/>
  <c r="P88" i="2"/>
  <c r="Q88" i="2"/>
  <c r="H90" i="2"/>
  <c r="J90" i="2" s="1"/>
  <c r="K90" i="2" s="1"/>
  <c r="I90" i="2"/>
  <c r="L90" i="2"/>
  <c r="N90" i="2"/>
  <c r="O90" i="2"/>
  <c r="Q90" i="2"/>
  <c r="W90" i="2"/>
  <c r="AK90" i="2" s="1"/>
  <c r="Z90" i="2"/>
  <c r="AC90" i="2" s="1"/>
  <c r="AD90" i="2" s="1"/>
  <c r="H91" i="2"/>
  <c r="I91" i="2"/>
  <c r="J91" i="2"/>
  <c r="K91" i="2" s="1"/>
  <c r="L91" i="2"/>
  <c r="W91" i="2" s="1"/>
  <c r="AK91" i="2" s="1"/>
  <c r="N91" i="2"/>
  <c r="O91" i="2"/>
  <c r="Q91" i="2"/>
  <c r="Z91" i="2"/>
  <c r="AC91" i="2" s="1"/>
  <c r="AD91" i="2"/>
  <c r="H92" i="2"/>
  <c r="I92" i="2"/>
  <c r="L92" i="2"/>
  <c r="Z92" i="2" s="1"/>
  <c r="AC92" i="2" s="1"/>
  <c r="AD92" i="2" s="1"/>
  <c r="AK92" i="2" s="1"/>
  <c r="N92" i="2"/>
  <c r="O92" i="2"/>
  <c r="Q92" i="2"/>
  <c r="W92" i="2"/>
  <c r="H93" i="2"/>
  <c r="J93" i="2" s="1"/>
  <c r="K93" i="2" s="1"/>
  <c r="M93" i="2" s="1"/>
  <c r="R93" i="2" s="1"/>
  <c r="I93" i="2"/>
  <c r="L93" i="2"/>
  <c r="W93" i="2" s="1"/>
  <c r="N93" i="2"/>
  <c r="O93" i="2"/>
  <c r="P93" i="2"/>
  <c r="Q93" i="2"/>
  <c r="T93" i="2"/>
  <c r="H94" i="2"/>
  <c r="I94" i="2"/>
  <c r="J94" i="2" s="1"/>
  <c r="K94" i="2"/>
  <c r="L94" i="2"/>
  <c r="N94" i="2"/>
  <c r="O94" i="2"/>
  <c r="Z94" i="2" s="1"/>
  <c r="AC94" i="2" s="1"/>
  <c r="AD94" i="2" s="1"/>
  <c r="Q94" i="2"/>
  <c r="W94" i="2"/>
  <c r="AK94" i="2" s="1"/>
  <c r="H95" i="2"/>
  <c r="I95" i="2"/>
  <c r="J95" i="2"/>
  <c r="K95" i="2" s="1"/>
  <c r="M95" i="2" s="1"/>
  <c r="L95" i="2"/>
  <c r="N95" i="2"/>
  <c r="O95" i="2"/>
  <c r="P95" i="2"/>
  <c r="Q95" i="2"/>
  <c r="H96" i="2"/>
  <c r="J96" i="2" s="1"/>
  <c r="I96" i="2"/>
  <c r="K96" i="2"/>
  <c r="L96" i="2"/>
  <c r="Z96" i="2" s="1"/>
  <c r="AC96" i="2" s="1"/>
  <c r="AD96" i="2" s="1"/>
  <c r="N96" i="2"/>
  <c r="O96" i="2"/>
  <c r="Q96" i="2"/>
  <c r="W96" i="2"/>
  <c r="AK96" i="2" s="1"/>
  <c r="H97" i="2"/>
  <c r="J97" i="2" s="1"/>
  <c r="K97" i="2" s="1"/>
  <c r="I97" i="2"/>
  <c r="L97" i="2"/>
  <c r="N97" i="2"/>
  <c r="O97" i="2"/>
  <c r="Q97" i="2"/>
  <c r="H98" i="2"/>
  <c r="I98" i="2"/>
  <c r="J98" i="2"/>
  <c r="K98" i="2" s="1"/>
  <c r="P98" i="2" s="1"/>
  <c r="U98" i="2" s="1"/>
  <c r="L98" i="2"/>
  <c r="M98" i="2"/>
  <c r="T98" i="2" s="1"/>
  <c r="AB98" i="2" s="1"/>
  <c r="AF98" i="2" s="1"/>
  <c r="N98" i="2"/>
  <c r="O98" i="2"/>
  <c r="Q98" i="2"/>
  <c r="R98" i="2"/>
  <c r="W98" i="2"/>
  <c r="Z98" i="2"/>
  <c r="AC98" i="2"/>
  <c r="AD98" i="2"/>
  <c r="H101" i="2"/>
  <c r="J101" i="2" s="1"/>
  <c r="I101" i="2"/>
  <c r="K101" i="2"/>
  <c r="M101" i="2" s="1"/>
  <c r="R101" i="2" s="1"/>
  <c r="L101" i="2"/>
  <c r="N101" i="2"/>
  <c r="O101" i="2"/>
  <c r="P101" i="2"/>
  <c r="Q101" i="2"/>
  <c r="W101" i="2"/>
  <c r="H102" i="2"/>
  <c r="I102" i="2"/>
  <c r="J102" i="2"/>
  <c r="K102" i="2" s="1"/>
  <c r="L102" i="2"/>
  <c r="N102" i="2"/>
  <c r="O102" i="2"/>
  <c r="Q102" i="2"/>
  <c r="H103" i="2"/>
  <c r="I103" i="2"/>
  <c r="J103" i="2"/>
  <c r="K103" i="2" s="1"/>
  <c r="L103" i="2"/>
  <c r="N103" i="2"/>
  <c r="O103" i="2"/>
  <c r="Q103" i="2"/>
  <c r="W103" i="2"/>
  <c r="Z103" i="2"/>
  <c r="AC103" i="2"/>
  <c r="AD103" i="2" s="1"/>
  <c r="AK103" i="2" s="1"/>
  <c r="H105" i="2"/>
  <c r="J105" i="2" s="1"/>
  <c r="I105" i="2"/>
  <c r="K105" i="2"/>
  <c r="M105" i="2" s="1"/>
  <c r="L105" i="2"/>
  <c r="Z105" i="2" s="1"/>
  <c r="AC105" i="2" s="1"/>
  <c r="AD105" i="2" s="1"/>
  <c r="N105" i="2"/>
  <c r="O105" i="2"/>
  <c r="P105" i="2"/>
  <c r="Q105" i="2"/>
  <c r="W105" i="2"/>
  <c r="AK105" i="2" s="1"/>
  <c r="H106" i="2"/>
  <c r="I106" i="2"/>
  <c r="J106" i="2"/>
  <c r="K106" i="2"/>
  <c r="L106" i="2"/>
  <c r="N106" i="2"/>
  <c r="O106" i="2"/>
  <c r="Z106" i="2" s="1"/>
  <c r="AC106" i="2" s="1"/>
  <c r="AD106" i="2" s="1"/>
  <c r="Q106" i="2"/>
  <c r="H107" i="2"/>
  <c r="I107" i="2"/>
  <c r="J107" i="2"/>
  <c r="K107" i="2" s="1"/>
  <c r="L107" i="2"/>
  <c r="N107" i="2"/>
  <c r="O107" i="2"/>
  <c r="Q107" i="2"/>
  <c r="W107" i="2"/>
  <c r="Z107" i="2"/>
  <c r="AC107" i="2"/>
  <c r="AD107" i="2" s="1"/>
  <c r="AK107" i="2" s="1"/>
  <c r="H108" i="2"/>
  <c r="I108" i="2"/>
  <c r="L108" i="2"/>
  <c r="N108" i="2"/>
  <c r="O108" i="2"/>
  <c r="Q108" i="2"/>
  <c r="H109" i="2"/>
  <c r="J109" i="2" s="1"/>
  <c r="K109" i="2" s="1"/>
  <c r="I109" i="2"/>
  <c r="L109" i="2"/>
  <c r="N109" i="2"/>
  <c r="O109" i="2"/>
  <c r="Q109" i="2"/>
  <c r="H110" i="2"/>
  <c r="I110" i="2"/>
  <c r="J110" i="2"/>
  <c r="K110" i="2"/>
  <c r="L110" i="2"/>
  <c r="N110" i="2"/>
  <c r="O110" i="2"/>
  <c r="Q110" i="2"/>
  <c r="W110" i="2"/>
  <c r="Z110" i="2"/>
  <c r="AC110" i="2" s="1"/>
  <c r="AD110" i="2" s="1"/>
  <c r="H111" i="2"/>
  <c r="I111" i="2"/>
  <c r="J111" i="2"/>
  <c r="K111" i="2" s="1"/>
  <c r="P111" i="2" s="1"/>
  <c r="L111" i="2"/>
  <c r="M111" i="2"/>
  <c r="T111" i="2" s="1"/>
  <c r="N111" i="2"/>
  <c r="O111" i="2"/>
  <c r="Q111" i="2"/>
  <c r="R111" i="2"/>
  <c r="W111" i="2"/>
  <c r="Z111" i="2"/>
  <c r="AC111" i="2"/>
  <c r="AD111" i="2"/>
  <c r="AK111" i="2" s="1"/>
  <c r="H112" i="2"/>
  <c r="J112" i="2" s="1"/>
  <c r="K112" i="2" s="1"/>
  <c r="P112" i="2" s="1"/>
  <c r="I112" i="2"/>
  <c r="L112" i="2"/>
  <c r="N112" i="2"/>
  <c r="O112" i="2"/>
  <c r="Q112" i="2"/>
  <c r="H113" i="2"/>
  <c r="J113" i="2" s="1"/>
  <c r="K113" i="2" s="1"/>
  <c r="I113" i="2"/>
  <c r="L113" i="2"/>
  <c r="N113" i="2"/>
  <c r="O113" i="2"/>
  <c r="W113" i="2" s="1"/>
  <c r="Q113" i="2"/>
  <c r="H115" i="2"/>
  <c r="I115" i="2"/>
  <c r="J115" i="2" s="1"/>
  <c r="K115" i="2" s="1"/>
  <c r="P115" i="2" s="1"/>
  <c r="S115" i="2" s="1"/>
  <c r="L115" i="2"/>
  <c r="W115" i="2" s="1"/>
  <c r="N115" i="2"/>
  <c r="O115" i="2"/>
  <c r="Q115" i="2"/>
  <c r="Z115" i="2"/>
  <c r="AC115" i="2" s="1"/>
  <c r="AD115" i="2" s="1"/>
  <c r="AK115" i="2" s="1"/>
  <c r="H116" i="2"/>
  <c r="I116" i="2"/>
  <c r="L116" i="2"/>
  <c r="N116" i="2"/>
  <c r="O116" i="2"/>
  <c r="Q116" i="2"/>
  <c r="H117" i="2"/>
  <c r="J117" i="2" s="1"/>
  <c r="I117" i="2"/>
  <c r="K117" i="2"/>
  <c r="M117" i="2" s="1"/>
  <c r="L117" i="2"/>
  <c r="Z117" i="2" s="1"/>
  <c r="AC117" i="2" s="1"/>
  <c r="AD117" i="2" s="1"/>
  <c r="N117" i="2"/>
  <c r="O117" i="2"/>
  <c r="Q117" i="2"/>
  <c r="H118" i="2"/>
  <c r="I118" i="2"/>
  <c r="J118" i="2"/>
  <c r="K118" i="2" s="1"/>
  <c r="L118" i="2"/>
  <c r="N118" i="2"/>
  <c r="O118" i="2"/>
  <c r="Z118" i="2" s="1"/>
  <c r="AC118" i="2" s="1"/>
  <c r="Q118" i="2"/>
  <c r="W118" i="2"/>
  <c r="AK118" i="2" s="1"/>
  <c r="AD118" i="2"/>
  <c r="H119" i="2"/>
  <c r="I119" i="2"/>
  <c r="J119" i="2"/>
  <c r="K119" i="2" s="1"/>
  <c r="M119" i="2" s="1"/>
  <c r="R119" i="2" s="1"/>
  <c r="L119" i="2"/>
  <c r="N119" i="2"/>
  <c r="O119" i="2"/>
  <c r="Q119" i="2"/>
  <c r="H120" i="2"/>
  <c r="J120" i="2" s="1"/>
  <c r="K120" i="2" s="1"/>
  <c r="I120" i="2"/>
  <c r="L120" i="2"/>
  <c r="Z120" i="2" s="1"/>
  <c r="AC120" i="2" s="1"/>
  <c r="AD120" i="2" s="1"/>
  <c r="N120" i="2"/>
  <c r="O120" i="2"/>
  <c r="W120" i="2" s="1"/>
  <c r="AK120" i="2" s="1"/>
  <c r="Q120" i="2"/>
  <c r="H121" i="2"/>
  <c r="I121" i="2"/>
  <c r="J121" i="2"/>
  <c r="K121" i="2"/>
  <c r="L121" i="2"/>
  <c r="N121" i="2"/>
  <c r="O121" i="2"/>
  <c r="Q121" i="2"/>
  <c r="W121" i="2"/>
  <c r="Z121" i="2"/>
  <c r="AC121" i="2" s="1"/>
  <c r="AD121" i="2" s="1"/>
  <c r="H122" i="2"/>
  <c r="I122" i="2"/>
  <c r="J122" i="2" s="1"/>
  <c r="K122" i="2" s="1"/>
  <c r="L122" i="2"/>
  <c r="W122" i="2" s="1"/>
  <c r="N122" i="2"/>
  <c r="O122" i="2"/>
  <c r="Q122" i="2"/>
  <c r="Z122" i="2"/>
  <c r="AC122" i="2" s="1"/>
  <c r="AD122" i="2" s="1"/>
  <c r="H123" i="2"/>
  <c r="I123" i="2"/>
  <c r="L123" i="2"/>
  <c r="N123" i="2"/>
  <c r="O123" i="2"/>
  <c r="Q123" i="2"/>
  <c r="H125" i="2"/>
  <c r="I125" i="2"/>
  <c r="J125" i="2"/>
  <c r="K125" i="2" s="1"/>
  <c r="L125" i="2"/>
  <c r="N125" i="2"/>
  <c r="O125" i="2"/>
  <c r="W125" i="2" s="1"/>
  <c r="Q125" i="2"/>
  <c r="H126" i="2"/>
  <c r="I126" i="2"/>
  <c r="J126" i="2"/>
  <c r="K126" i="2" s="1"/>
  <c r="P126" i="2" s="1"/>
  <c r="S126" i="2" s="1"/>
  <c r="L126" i="2"/>
  <c r="W126" i="2" s="1"/>
  <c r="N126" i="2"/>
  <c r="O126" i="2"/>
  <c r="Q126" i="2"/>
  <c r="Z126" i="2"/>
  <c r="AC126" i="2"/>
  <c r="AD126" i="2"/>
  <c r="AK126" i="2" s="1"/>
  <c r="H127" i="2"/>
  <c r="J127" i="2" s="1"/>
  <c r="K127" i="2" s="1"/>
  <c r="I127" i="2"/>
  <c r="L127" i="2"/>
  <c r="M127" i="2"/>
  <c r="R127" i="2" s="1"/>
  <c r="N127" i="2"/>
  <c r="O127" i="2"/>
  <c r="P127" i="2"/>
  <c r="U127" i="2" s="1"/>
  <c r="Q127" i="2"/>
  <c r="H128" i="2"/>
  <c r="J128" i="2" s="1"/>
  <c r="K128" i="2" s="1"/>
  <c r="I128" i="2"/>
  <c r="L128" i="2"/>
  <c r="Z128" i="2" s="1"/>
  <c r="AC128" i="2" s="1"/>
  <c r="AD128" i="2" s="1"/>
  <c r="N128" i="2"/>
  <c r="O128" i="2"/>
  <c r="W128" i="2" s="1"/>
  <c r="AK128" i="2" s="1"/>
  <c r="Q128" i="2"/>
  <c r="H129" i="2"/>
  <c r="I129" i="2"/>
  <c r="J129" i="2"/>
  <c r="K129" i="2"/>
  <c r="L129" i="2"/>
  <c r="N129" i="2"/>
  <c r="O129" i="2"/>
  <c r="Q129" i="2"/>
  <c r="W129" i="2"/>
  <c r="Z129" i="2"/>
  <c r="AC129" i="2" s="1"/>
  <c r="AD129" i="2" s="1"/>
  <c r="H130" i="2"/>
  <c r="I130" i="2"/>
  <c r="J130" i="2" s="1"/>
  <c r="K130" i="2" s="1"/>
  <c r="L130" i="2"/>
  <c r="W130" i="2" s="1"/>
  <c r="N130" i="2"/>
  <c r="O130" i="2"/>
  <c r="Q130" i="2"/>
  <c r="Z130" i="2"/>
  <c r="AC130" i="2" s="1"/>
  <c r="AD130" i="2" s="1"/>
  <c r="H131" i="2"/>
  <c r="I131" i="2"/>
  <c r="L131" i="2"/>
  <c r="N131" i="2"/>
  <c r="O131" i="2"/>
  <c r="Q131" i="2"/>
  <c r="H132" i="2"/>
  <c r="J132" i="2" s="1"/>
  <c r="I132" i="2"/>
  <c r="K132" i="2"/>
  <c r="M132" i="2" s="1"/>
  <c r="R132" i="2" s="1"/>
  <c r="L132" i="2"/>
  <c r="N132" i="2"/>
  <c r="O132" i="2"/>
  <c r="Q132" i="2"/>
  <c r="W132" i="2"/>
  <c r="H133" i="2"/>
  <c r="I133" i="2"/>
  <c r="J133" i="2" s="1"/>
  <c r="K133" i="2" s="1"/>
  <c r="L133" i="2"/>
  <c r="N133" i="2"/>
  <c r="O133" i="2"/>
  <c r="W133" i="2" s="1"/>
  <c r="Q133" i="2"/>
  <c r="Z133" i="2"/>
  <c r="AC133" i="2" s="1"/>
  <c r="AD133" i="2" s="1"/>
  <c r="Q68" i="2"/>
  <c r="O68" i="2"/>
  <c r="W68" i="2" s="1"/>
  <c r="AK68" i="2" s="1"/>
  <c r="N68" i="2"/>
  <c r="L68" i="2"/>
  <c r="Z68" i="2" s="1"/>
  <c r="AC68" i="2" s="1"/>
  <c r="AD68" i="2" s="1"/>
  <c r="I68" i="2"/>
  <c r="H68" i="2"/>
  <c r="J68" i="2" s="1"/>
  <c r="K68" i="2" s="1"/>
  <c r="Z67" i="2"/>
  <c r="AC67" i="2" s="1"/>
  <c r="AD67" i="2" s="1"/>
  <c r="Q67" i="2"/>
  <c r="O67" i="2"/>
  <c r="W67" i="2" s="1"/>
  <c r="N67" i="2"/>
  <c r="L67" i="2"/>
  <c r="J67" i="2"/>
  <c r="K67" i="2" s="1"/>
  <c r="I67" i="2"/>
  <c r="H67" i="2"/>
  <c r="W66" i="2"/>
  <c r="Q66" i="2"/>
  <c r="O66" i="2"/>
  <c r="N66" i="2"/>
  <c r="L66" i="2"/>
  <c r="Z66" i="2" s="1"/>
  <c r="AC66" i="2" s="1"/>
  <c r="AD66" i="2" s="1"/>
  <c r="K66" i="2"/>
  <c r="I66" i="2"/>
  <c r="J66" i="2" s="1"/>
  <c r="H66" i="2"/>
  <c r="Z63" i="2"/>
  <c r="AC63" i="2" s="1"/>
  <c r="AD63" i="2" s="1"/>
  <c r="Q63" i="2"/>
  <c r="O63" i="2"/>
  <c r="W63" i="2" s="1"/>
  <c r="N63" i="2"/>
  <c r="L63" i="2"/>
  <c r="J63" i="2"/>
  <c r="K63" i="2" s="1"/>
  <c r="I63" i="2"/>
  <c r="H63" i="2"/>
  <c r="Q62" i="2"/>
  <c r="O62" i="2"/>
  <c r="W62" i="2" s="1"/>
  <c r="N62" i="2"/>
  <c r="L62" i="2"/>
  <c r="K62" i="2"/>
  <c r="I62" i="2"/>
  <c r="H62" i="2"/>
  <c r="J62" i="2" s="1"/>
  <c r="T61" i="2"/>
  <c r="Q61" i="2"/>
  <c r="O61" i="2"/>
  <c r="N61" i="2"/>
  <c r="L61" i="2"/>
  <c r="Z61" i="2" s="1"/>
  <c r="AC61" i="2" s="1"/>
  <c r="AD61" i="2" s="1"/>
  <c r="I61" i="2"/>
  <c r="H61" i="2"/>
  <c r="J61" i="2" s="1"/>
  <c r="K61" i="2" s="1"/>
  <c r="M61" i="2" s="1"/>
  <c r="R61" i="2" s="1"/>
  <c r="Q60" i="2"/>
  <c r="U60" i="2" s="1"/>
  <c r="O60" i="2"/>
  <c r="W60" i="2" s="1"/>
  <c r="N60" i="2"/>
  <c r="M60" i="2"/>
  <c r="L60" i="2"/>
  <c r="Z60" i="2" s="1"/>
  <c r="AC60" i="2" s="1"/>
  <c r="AD60" i="2" s="1"/>
  <c r="AK60" i="2" s="1"/>
  <c r="I60" i="2"/>
  <c r="H60" i="2"/>
  <c r="J60" i="2" s="1"/>
  <c r="K60" i="2" s="1"/>
  <c r="P60" i="2" s="1"/>
  <c r="Z59" i="2"/>
  <c r="AC59" i="2" s="1"/>
  <c r="AD59" i="2" s="1"/>
  <c r="Q59" i="2"/>
  <c r="O59" i="2"/>
  <c r="W59" i="2" s="1"/>
  <c r="N59" i="2"/>
  <c r="L59" i="2"/>
  <c r="J59" i="2"/>
  <c r="K59" i="2" s="1"/>
  <c r="I59" i="2"/>
  <c r="H59" i="2"/>
  <c r="W58" i="2"/>
  <c r="Q58" i="2"/>
  <c r="O58" i="2"/>
  <c r="N58" i="2"/>
  <c r="L58" i="2"/>
  <c r="I58" i="2"/>
  <c r="H58" i="2"/>
  <c r="J58" i="2" s="1"/>
  <c r="K58" i="2" s="1"/>
  <c r="T57" i="2"/>
  <c r="Q57" i="2"/>
  <c r="P57" i="2"/>
  <c r="O57" i="2"/>
  <c r="N57" i="2"/>
  <c r="L57" i="2"/>
  <c r="Z57" i="2" s="1"/>
  <c r="AC57" i="2" s="1"/>
  <c r="AD57" i="2" s="1"/>
  <c r="I57" i="2"/>
  <c r="H57" i="2"/>
  <c r="J57" i="2" s="1"/>
  <c r="K57" i="2" s="1"/>
  <c r="M57" i="2" s="1"/>
  <c r="R57" i="2" s="1"/>
  <c r="W56" i="2"/>
  <c r="Q56" i="2"/>
  <c r="O56" i="2"/>
  <c r="N56" i="2"/>
  <c r="L56" i="2"/>
  <c r="I56" i="2"/>
  <c r="H56" i="2"/>
  <c r="J56" i="2" s="1"/>
  <c r="K56" i="2" s="1"/>
  <c r="Q55" i="2"/>
  <c r="P55" i="2"/>
  <c r="O55" i="2"/>
  <c r="W55" i="2" s="1"/>
  <c r="AK55" i="2" s="1"/>
  <c r="N55" i="2"/>
  <c r="L55" i="2"/>
  <c r="Z55" i="2" s="1"/>
  <c r="AC55" i="2" s="1"/>
  <c r="AD55" i="2" s="1"/>
  <c r="I55" i="2"/>
  <c r="H55" i="2"/>
  <c r="J55" i="2" s="1"/>
  <c r="K55" i="2" s="1"/>
  <c r="M55" i="2" s="1"/>
  <c r="R55" i="2" s="1"/>
  <c r="AD53" i="2"/>
  <c r="Z53" i="2"/>
  <c r="AC53" i="2" s="1"/>
  <c r="Q53" i="2"/>
  <c r="O53" i="2"/>
  <c r="W53" i="2" s="1"/>
  <c r="N53" i="2"/>
  <c r="L53" i="2"/>
  <c r="J53" i="2"/>
  <c r="K53" i="2" s="1"/>
  <c r="I53" i="2"/>
  <c r="H53" i="2"/>
  <c r="Q52" i="2"/>
  <c r="O52" i="2"/>
  <c r="W52" i="2" s="1"/>
  <c r="AK52" i="2" s="1"/>
  <c r="N52" i="2"/>
  <c r="L52" i="2"/>
  <c r="Z52" i="2" s="1"/>
  <c r="AC52" i="2" s="1"/>
  <c r="AD52" i="2" s="1"/>
  <c r="K52" i="2"/>
  <c r="I52" i="2"/>
  <c r="H52" i="2"/>
  <c r="J52" i="2" s="1"/>
  <c r="Q51" i="2"/>
  <c r="O51" i="2"/>
  <c r="W51" i="2" s="1"/>
  <c r="AK51" i="2" s="1"/>
  <c r="N51" i="2"/>
  <c r="L51" i="2"/>
  <c r="Z51" i="2" s="1"/>
  <c r="AC51" i="2" s="1"/>
  <c r="AD51" i="2" s="1"/>
  <c r="I51" i="2"/>
  <c r="H51" i="2"/>
  <c r="J51" i="2" s="1"/>
  <c r="K51" i="2" s="1"/>
  <c r="M51" i="2" s="1"/>
  <c r="R51" i="2" s="1"/>
  <c r="U50" i="2"/>
  <c r="Q50" i="2"/>
  <c r="O50" i="2"/>
  <c r="W50" i="2" s="1"/>
  <c r="N50" i="2"/>
  <c r="M50" i="2"/>
  <c r="L50" i="2"/>
  <c r="I50" i="2"/>
  <c r="J50" i="2" s="1"/>
  <c r="K50" i="2" s="1"/>
  <c r="P50" i="2" s="1"/>
  <c r="H50" i="2"/>
  <c r="Z49" i="2"/>
  <c r="AC49" i="2" s="1"/>
  <c r="AD49" i="2" s="1"/>
  <c r="Q49" i="2"/>
  <c r="O49" i="2"/>
  <c r="W49" i="2" s="1"/>
  <c r="N49" i="2"/>
  <c r="L49" i="2"/>
  <c r="J49" i="2"/>
  <c r="K49" i="2" s="1"/>
  <c r="I49" i="2"/>
  <c r="H49" i="2"/>
  <c r="Q48" i="2"/>
  <c r="O48" i="2"/>
  <c r="W48" i="2" s="1"/>
  <c r="N48" i="2"/>
  <c r="L48" i="2"/>
  <c r="K48" i="2"/>
  <c r="I48" i="2"/>
  <c r="H48" i="2"/>
  <c r="J48" i="2" s="1"/>
  <c r="Q47" i="2"/>
  <c r="O47" i="2"/>
  <c r="W47" i="2" s="1"/>
  <c r="AK47" i="2" s="1"/>
  <c r="N47" i="2"/>
  <c r="L47" i="2"/>
  <c r="Z47" i="2" s="1"/>
  <c r="AC47" i="2" s="1"/>
  <c r="AD47" i="2" s="1"/>
  <c r="I47" i="2"/>
  <c r="H47" i="2"/>
  <c r="J47" i="2" s="1"/>
  <c r="K47" i="2" s="1"/>
  <c r="Q46" i="2"/>
  <c r="O46" i="2"/>
  <c r="Z46" i="2" s="1"/>
  <c r="AC46" i="2" s="1"/>
  <c r="AD46" i="2" s="1"/>
  <c r="N46" i="2"/>
  <c r="L46" i="2"/>
  <c r="K46" i="2"/>
  <c r="P46" i="2" s="1"/>
  <c r="S46" i="2" s="1"/>
  <c r="J46" i="2"/>
  <c r="I46" i="2"/>
  <c r="H46" i="2"/>
  <c r="Q45" i="2"/>
  <c r="O45" i="2"/>
  <c r="W45" i="2" s="1"/>
  <c r="N45" i="2"/>
  <c r="L45" i="2"/>
  <c r="Z45" i="2" s="1"/>
  <c r="AC45" i="2" s="1"/>
  <c r="AD45" i="2" s="1"/>
  <c r="J45" i="2"/>
  <c r="K45" i="2" s="1"/>
  <c r="I45" i="2"/>
  <c r="H45" i="2"/>
  <c r="Q43" i="2"/>
  <c r="O43" i="2"/>
  <c r="W43" i="2" s="1"/>
  <c r="AK43" i="2" s="1"/>
  <c r="N43" i="2"/>
  <c r="L43" i="2"/>
  <c r="Z43" i="2" s="1"/>
  <c r="AC43" i="2" s="1"/>
  <c r="AD43" i="2" s="1"/>
  <c r="J43" i="2"/>
  <c r="K43" i="2" s="1"/>
  <c r="M43" i="2" s="1"/>
  <c r="I43" i="2"/>
  <c r="H43" i="2"/>
  <c r="Q42" i="2"/>
  <c r="O42" i="2"/>
  <c r="Z42" i="2" s="1"/>
  <c r="AC42" i="2" s="1"/>
  <c r="AD42" i="2" s="1"/>
  <c r="N42" i="2"/>
  <c r="L42" i="2"/>
  <c r="K42" i="2"/>
  <c r="M42" i="2" s="1"/>
  <c r="J42" i="2"/>
  <c r="I42" i="2"/>
  <c r="H42" i="2"/>
  <c r="Q41" i="2"/>
  <c r="O41" i="2"/>
  <c r="W41" i="2" s="1"/>
  <c r="AK41" i="2" s="1"/>
  <c r="N41" i="2"/>
  <c r="L41" i="2"/>
  <c r="Z41" i="2" s="1"/>
  <c r="AC41" i="2" s="1"/>
  <c r="AD41" i="2" s="1"/>
  <c r="I41" i="2"/>
  <c r="H41" i="2"/>
  <c r="J41" i="2" s="1"/>
  <c r="K41" i="2" s="1"/>
  <c r="Q40" i="2"/>
  <c r="O40" i="2"/>
  <c r="W40" i="2" s="1"/>
  <c r="N40" i="2"/>
  <c r="L40" i="2"/>
  <c r="Z40" i="2" s="1"/>
  <c r="AC40" i="2" s="1"/>
  <c r="AD40" i="2" s="1"/>
  <c r="I40" i="2"/>
  <c r="H40" i="2"/>
  <c r="J40" i="2" s="1"/>
  <c r="K40" i="2" s="1"/>
  <c r="Z39" i="2"/>
  <c r="AC39" i="2" s="1"/>
  <c r="AD39" i="2" s="1"/>
  <c r="Q39" i="2"/>
  <c r="O39" i="2"/>
  <c r="W39" i="2" s="1"/>
  <c r="AK39" i="2" s="1"/>
  <c r="N39" i="2"/>
  <c r="L39" i="2"/>
  <c r="J39" i="2"/>
  <c r="K39" i="2" s="1"/>
  <c r="I39" i="2"/>
  <c r="H39" i="2"/>
  <c r="Q38" i="2"/>
  <c r="O38" i="2"/>
  <c r="Z38" i="2" s="1"/>
  <c r="AC38" i="2" s="1"/>
  <c r="AD38" i="2" s="1"/>
  <c r="N38" i="2"/>
  <c r="L38" i="2"/>
  <c r="I38" i="2"/>
  <c r="J38" i="2" s="1"/>
  <c r="K38" i="2" s="1"/>
  <c r="H38" i="2"/>
  <c r="Q37" i="2"/>
  <c r="O37" i="2"/>
  <c r="W37" i="2" s="1"/>
  <c r="N37" i="2"/>
  <c r="L37" i="2"/>
  <c r="Z37" i="2" s="1"/>
  <c r="AC37" i="2" s="1"/>
  <c r="AD37" i="2" s="1"/>
  <c r="I37" i="2"/>
  <c r="H37" i="2"/>
  <c r="J37" i="2" s="1"/>
  <c r="K37" i="2" s="1"/>
  <c r="Q36" i="2"/>
  <c r="O36" i="2"/>
  <c r="W36" i="2" s="1"/>
  <c r="AK36" i="2" s="1"/>
  <c r="N36" i="2"/>
  <c r="L36" i="2"/>
  <c r="Z36" i="2" s="1"/>
  <c r="AC36" i="2" s="1"/>
  <c r="AD36" i="2" s="1"/>
  <c r="I36" i="2"/>
  <c r="H36" i="2"/>
  <c r="J36" i="2" s="1"/>
  <c r="K36" i="2" s="1"/>
  <c r="Z35" i="2"/>
  <c r="AC35" i="2" s="1"/>
  <c r="AD35" i="2" s="1"/>
  <c r="Q35" i="2"/>
  <c r="O35" i="2"/>
  <c r="W35" i="2" s="1"/>
  <c r="N35" i="2"/>
  <c r="L35" i="2"/>
  <c r="J35" i="2"/>
  <c r="K35" i="2" s="1"/>
  <c r="I35" i="2"/>
  <c r="H35" i="2"/>
  <c r="AQ63" i="1"/>
  <c r="H55" i="1"/>
  <c r="I55" i="1"/>
  <c r="J55" i="1"/>
  <c r="K55" i="1" s="1"/>
  <c r="L55" i="1"/>
  <c r="N55" i="1"/>
  <c r="O55" i="1"/>
  <c r="Q55" i="1"/>
  <c r="W55" i="1"/>
  <c r="Z55" i="1"/>
  <c r="AC55" i="1" s="1"/>
  <c r="AD55" i="1" s="1"/>
  <c r="AK55" i="1" s="1"/>
  <c r="H56" i="1"/>
  <c r="J56" i="1" s="1"/>
  <c r="K56" i="1" s="1"/>
  <c r="P56" i="1" s="1"/>
  <c r="S56" i="1" s="1"/>
  <c r="I56" i="1"/>
  <c r="L56" i="1"/>
  <c r="N56" i="1"/>
  <c r="O56" i="1"/>
  <c r="Q56" i="1"/>
  <c r="W56" i="1"/>
  <c r="Z56" i="1"/>
  <c r="AC56" i="1"/>
  <c r="AD56" i="1" s="1"/>
  <c r="AK56" i="1" s="1"/>
  <c r="H57" i="1"/>
  <c r="J57" i="1" s="1"/>
  <c r="K57" i="1" s="1"/>
  <c r="M57" i="1" s="1"/>
  <c r="R57" i="1" s="1"/>
  <c r="I57" i="1"/>
  <c r="L57" i="1"/>
  <c r="N57" i="1"/>
  <c r="O57" i="1"/>
  <c r="Q57" i="1"/>
  <c r="H58" i="1"/>
  <c r="J58" i="1" s="1"/>
  <c r="K58" i="1" s="1"/>
  <c r="I58" i="1"/>
  <c r="L58" i="1"/>
  <c r="N58" i="1"/>
  <c r="O58" i="1"/>
  <c r="Z58" i="1" s="1"/>
  <c r="AC58" i="1" s="1"/>
  <c r="AD58" i="1" s="1"/>
  <c r="Q58" i="1"/>
  <c r="H59" i="1"/>
  <c r="I59" i="1"/>
  <c r="J59" i="1"/>
  <c r="K59" i="1" s="1"/>
  <c r="L59" i="1"/>
  <c r="W59" i="1" s="1"/>
  <c r="N59" i="1"/>
  <c r="O59" i="1"/>
  <c r="Q59" i="1"/>
  <c r="Z59" i="1"/>
  <c r="AC59" i="1" s="1"/>
  <c r="AD59" i="1"/>
  <c r="H60" i="1"/>
  <c r="I60" i="1"/>
  <c r="L60" i="1"/>
  <c r="N60" i="1"/>
  <c r="O60" i="1"/>
  <c r="Z60" i="1" s="1"/>
  <c r="AC60" i="1" s="1"/>
  <c r="AD60" i="1" s="1"/>
  <c r="AK60" i="1" s="1"/>
  <c r="Q60" i="1"/>
  <c r="W60" i="1"/>
  <c r="H61" i="1"/>
  <c r="J61" i="1" s="1"/>
  <c r="K61" i="1" s="1"/>
  <c r="M61" i="1" s="1"/>
  <c r="R61" i="1" s="1"/>
  <c r="I61" i="1"/>
  <c r="L61" i="1"/>
  <c r="N61" i="1"/>
  <c r="O61" i="1"/>
  <c r="Q61" i="1"/>
  <c r="H62" i="1"/>
  <c r="I62" i="1"/>
  <c r="J62" i="1" s="1"/>
  <c r="K62" i="1" s="1"/>
  <c r="L62" i="1"/>
  <c r="N62" i="1"/>
  <c r="O62" i="1"/>
  <c r="Z62" i="1" s="1"/>
  <c r="AC62" i="1" s="1"/>
  <c r="AD62" i="1" s="1"/>
  <c r="Q62" i="1"/>
  <c r="H63" i="1"/>
  <c r="I63" i="1"/>
  <c r="J63" i="1"/>
  <c r="K63" i="1" s="1"/>
  <c r="L63" i="1"/>
  <c r="W63" i="1" s="1"/>
  <c r="N63" i="1"/>
  <c r="O63" i="1"/>
  <c r="Q63" i="1"/>
  <c r="Z63" i="1"/>
  <c r="AC63" i="1" s="1"/>
  <c r="AD63" i="1"/>
  <c r="AQ53" i="1"/>
  <c r="AQ43" i="1"/>
  <c r="H45" i="1"/>
  <c r="I45" i="1"/>
  <c r="J45" i="1"/>
  <c r="K45" i="1" s="1"/>
  <c r="L45" i="1"/>
  <c r="N45" i="1"/>
  <c r="O45" i="1"/>
  <c r="Q45" i="1"/>
  <c r="W45" i="1"/>
  <c r="Z45" i="1"/>
  <c r="AC45" i="1" s="1"/>
  <c r="AD45" i="1" s="1"/>
  <c r="AK45" i="1" s="1"/>
  <c r="H46" i="1"/>
  <c r="J46" i="1" s="1"/>
  <c r="K46" i="1" s="1"/>
  <c r="I46" i="1"/>
  <c r="L46" i="1"/>
  <c r="N46" i="1"/>
  <c r="O46" i="1"/>
  <c r="Q46" i="1"/>
  <c r="W46" i="1"/>
  <c r="Z46" i="1"/>
  <c r="AC46" i="1"/>
  <c r="AD46" i="1" s="1"/>
  <c r="AK46" i="1" s="1"/>
  <c r="H47" i="1"/>
  <c r="J47" i="1" s="1"/>
  <c r="K47" i="1" s="1"/>
  <c r="M47" i="1" s="1"/>
  <c r="R47" i="1" s="1"/>
  <c r="I47" i="1"/>
  <c r="L47" i="1"/>
  <c r="N47" i="1"/>
  <c r="O47" i="1"/>
  <c r="P47" i="1"/>
  <c r="Q47" i="1"/>
  <c r="H48" i="1"/>
  <c r="J48" i="1" s="1"/>
  <c r="K48" i="1" s="1"/>
  <c r="I48" i="1"/>
  <c r="L48" i="1"/>
  <c r="N48" i="1"/>
  <c r="O48" i="1"/>
  <c r="Q48" i="1"/>
  <c r="H49" i="1"/>
  <c r="I49" i="1"/>
  <c r="J49" i="1"/>
  <c r="K49" i="1" s="1"/>
  <c r="L49" i="1"/>
  <c r="W49" i="1" s="1"/>
  <c r="AK49" i="1" s="1"/>
  <c r="N49" i="1"/>
  <c r="O49" i="1"/>
  <c r="Q49" i="1"/>
  <c r="Z49" i="1"/>
  <c r="AC49" i="1" s="1"/>
  <c r="AD49" i="1"/>
  <c r="H50" i="1"/>
  <c r="I50" i="1"/>
  <c r="L50" i="1"/>
  <c r="N50" i="1"/>
  <c r="O50" i="1"/>
  <c r="Z50" i="1" s="1"/>
  <c r="Q50" i="1"/>
  <c r="W50" i="1"/>
  <c r="AC50" i="1"/>
  <c r="AD50" i="1" s="1"/>
  <c r="AK50" i="1" s="1"/>
  <c r="H51" i="1"/>
  <c r="J51" i="1" s="1"/>
  <c r="K51" i="1" s="1"/>
  <c r="M51" i="1" s="1"/>
  <c r="R51" i="1" s="1"/>
  <c r="I51" i="1"/>
  <c r="L51" i="1"/>
  <c r="N51" i="1"/>
  <c r="O51" i="1"/>
  <c r="P51" i="1"/>
  <c r="Q51" i="1"/>
  <c r="H52" i="1"/>
  <c r="I52" i="1"/>
  <c r="J52" i="1" s="1"/>
  <c r="K52" i="1" s="1"/>
  <c r="L52" i="1"/>
  <c r="N52" i="1"/>
  <c r="O52" i="1"/>
  <c r="Q52" i="1"/>
  <c r="H53" i="1"/>
  <c r="I53" i="1"/>
  <c r="J53" i="1"/>
  <c r="K53" i="1" s="1"/>
  <c r="L53" i="1"/>
  <c r="W53" i="1" s="1"/>
  <c r="AK53" i="1" s="1"/>
  <c r="N53" i="1"/>
  <c r="O53" i="1"/>
  <c r="Q53" i="1"/>
  <c r="Z53" i="1"/>
  <c r="AC53" i="1" s="1"/>
  <c r="AD53" i="1"/>
  <c r="H35" i="1"/>
  <c r="I35" i="1"/>
  <c r="J35" i="1"/>
  <c r="K35" i="1" s="1"/>
  <c r="L35" i="1"/>
  <c r="N35" i="1"/>
  <c r="O35" i="1"/>
  <c r="Q35" i="1"/>
  <c r="W35" i="1"/>
  <c r="Z35" i="1"/>
  <c r="AC35" i="1" s="1"/>
  <c r="AD35" i="1" s="1"/>
  <c r="AK35" i="1" s="1"/>
  <c r="H36" i="1"/>
  <c r="J36" i="1" s="1"/>
  <c r="K36" i="1" s="1"/>
  <c r="P36" i="1" s="1"/>
  <c r="S36" i="1" s="1"/>
  <c r="I36" i="1"/>
  <c r="L36" i="1"/>
  <c r="N36" i="1"/>
  <c r="O36" i="1"/>
  <c r="Q36" i="1"/>
  <c r="W36" i="1"/>
  <c r="Z36" i="1"/>
  <c r="AC36" i="1"/>
  <c r="AD36" i="1" s="1"/>
  <c r="AK36" i="1" s="1"/>
  <c r="H37" i="1"/>
  <c r="J37" i="1" s="1"/>
  <c r="K37" i="1" s="1"/>
  <c r="M37" i="1" s="1"/>
  <c r="R37" i="1" s="1"/>
  <c r="I37" i="1"/>
  <c r="L37" i="1"/>
  <c r="N37" i="1"/>
  <c r="O37" i="1"/>
  <c r="Q37" i="1"/>
  <c r="H38" i="1"/>
  <c r="J38" i="1" s="1"/>
  <c r="K38" i="1" s="1"/>
  <c r="I38" i="1"/>
  <c r="L38" i="1"/>
  <c r="N38" i="1"/>
  <c r="O38" i="1"/>
  <c r="Z38" i="1" s="1"/>
  <c r="AC38" i="1" s="1"/>
  <c r="AD38" i="1" s="1"/>
  <c r="Q38" i="1"/>
  <c r="H39" i="1"/>
  <c r="I39" i="1"/>
  <c r="J39" i="1"/>
  <c r="K39" i="1" s="1"/>
  <c r="L39" i="1"/>
  <c r="W39" i="1" s="1"/>
  <c r="N39" i="1"/>
  <c r="O39" i="1"/>
  <c r="Q39" i="1"/>
  <c r="Z39" i="1"/>
  <c r="AC39" i="1" s="1"/>
  <c r="AD39" i="1"/>
  <c r="H40" i="1"/>
  <c r="I40" i="1"/>
  <c r="L40" i="1"/>
  <c r="N40" i="1"/>
  <c r="O40" i="1"/>
  <c r="Z40" i="1" s="1"/>
  <c r="AC40" i="1" s="1"/>
  <c r="AD40" i="1" s="1"/>
  <c r="AK40" i="1" s="1"/>
  <c r="Q40" i="1"/>
  <c r="W40" i="1"/>
  <c r="H41" i="1"/>
  <c r="J41" i="1" s="1"/>
  <c r="K41" i="1" s="1"/>
  <c r="M41" i="1" s="1"/>
  <c r="R41" i="1" s="1"/>
  <c r="I41" i="1"/>
  <c r="L41" i="1"/>
  <c r="N41" i="1"/>
  <c r="O41" i="1"/>
  <c r="Q41" i="1"/>
  <c r="H42" i="1"/>
  <c r="I42" i="1"/>
  <c r="J42" i="1" s="1"/>
  <c r="K42" i="1" s="1"/>
  <c r="L42" i="1"/>
  <c r="N42" i="1"/>
  <c r="O42" i="1"/>
  <c r="Z42" i="1" s="1"/>
  <c r="AC42" i="1" s="1"/>
  <c r="AD42" i="1" s="1"/>
  <c r="Q42" i="1"/>
  <c r="H43" i="1"/>
  <c r="I43" i="1"/>
  <c r="J43" i="1"/>
  <c r="K43" i="1" s="1"/>
  <c r="L43" i="1"/>
  <c r="W43" i="1" s="1"/>
  <c r="N43" i="1"/>
  <c r="O43" i="1"/>
  <c r="Q43" i="1"/>
  <c r="Z43" i="1"/>
  <c r="AC43" i="1" s="1"/>
  <c r="AD43" i="1"/>
  <c r="Z32" i="4"/>
  <c r="F101" i="4"/>
  <c r="G101" i="4"/>
  <c r="F102" i="4"/>
  <c r="G102" i="4"/>
  <c r="F103" i="4"/>
  <c r="G103" i="4"/>
  <c r="C101" i="4"/>
  <c r="C102" i="4"/>
  <c r="D102" i="4"/>
  <c r="C103" i="4"/>
  <c r="D103" i="4"/>
  <c r="E103" i="4"/>
  <c r="B103" i="4"/>
  <c r="E102" i="4"/>
  <c r="B102" i="4"/>
  <c r="E101" i="4"/>
  <c r="F66" i="4"/>
  <c r="G66" i="4"/>
  <c r="F67" i="4"/>
  <c r="G67" i="4"/>
  <c r="F68" i="4"/>
  <c r="G68" i="4"/>
  <c r="C66" i="4"/>
  <c r="C68" i="4"/>
  <c r="D68" i="4"/>
  <c r="E68" i="4"/>
  <c r="E67" i="4"/>
  <c r="E66" i="4"/>
  <c r="B68" i="4"/>
  <c r="F31" i="4"/>
  <c r="G31" i="4"/>
  <c r="F32" i="4"/>
  <c r="I32" i="4" s="1"/>
  <c r="G32" i="4"/>
  <c r="Q32" i="4" s="1"/>
  <c r="F33" i="4"/>
  <c r="G33" i="4"/>
  <c r="C31" i="4"/>
  <c r="D31" i="4"/>
  <c r="C32" i="4"/>
  <c r="H32" i="4" s="1"/>
  <c r="D32" i="4"/>
  <c r="N32" i="4" s="1"/>
  <c r="C33" i="4"/>
  <c r="D33" i="4"/>
  <c r="E33" i="4"/>
  <c r="O33" i="4" s="1"/>
  <c r="E32" i="4"/>
  <c r="E31" i="4"/>
  <c r="B33" i="4"/>
  <c r="B32" i="4"/>
  <c r="B31" i="4"/>
  <c r="F102" i="2"/>
  <c r="E102" i="2"/>
  <c r="D67" i="2"/>
  <c r="G66" i="2"/>
  <c r="G68" i="2"/>
  <c r="B68" i="2"/>
  <c r="G33" i="2"/>
  <c r="Q33" i="2" s="1"/>
  <c r="B33" i="2"/>
  <c r="L33" i="2" s="1"/>
  <c r="G31" i="2"/>
  <c r="Q31" i="2" s="1"/>
  <c r="B31" i="2"/>
  <c r="L31" i="2" s="1"/>
  <c r="Q33" i="4"/>
  <c r="N33" i="4"/>
  <c r="L33" i="4"/>
  <c r="I33" i="4"/>
  <c r="H33" i="4"/>
  <c r="O32" i="4"/>
  <c r="L32" i="4"/>
  <c r="Q31" i="4"/>
  <c r="O31" i="4"/>
  <c r="N31" i="4"/>
  <c r="L31" i="4"/>
  <c r="Z31" i="4" s="1"/>
  <c r="AC31" i="4" s="1"/>
  <c r="AD31" i="4" s="1"/>
  <c r="I31" i="4"/>
  <c r="H31" i="4"/>
  <c r="J31" i="4" s="1"/>
  <c r="K31" i="4" s="1"/>
  <c r="C25" i="4"/>
  <c r="C25" i="2"/>
  <c r="L19" i="4"/>
  <c r="N20" i="4"/>
  <c r="M20" i="4"/>
  <c r="L20" i="4"/>
  <c r="K20" i="4"/>
  <c r="J20" i="4"/>
  <c r="N19" i="4"/>
  <c r="M19" i="4"/>
  <c r="K19" i="4"/>
  <c r="J19" i="4"/>
  <c r="N14" i="4"/>
  <c r="M14" i="4"/>
  <c r="L14" i="4"/>
  <c r="K14" i="4"/>
  <c r="J14" i="4"/>
  <c r="N13" i="4"/>
  <c r="M13" i="4"/>
  <c r="L13" i="4"/>
  <c r="K13" i="4"/>
  <c r="J13" i="4"/>
  <c r="N8" i="4"/>
  <c r="M8" i="4"/>
  <c r="L8" i="4"/>
  <c r="K8" i="4"/>
  <c r="J8" i="4"/>
  <c r="N7" i="4"/>
  <c r="M7" i="4"/>
  <c r="L7" i="4"/>
  <c r="D101" i="4" s="1"/>
  <c r="K7" i="4"/>
  <c r="C67" i="4" s="1"/>
  <c r="J7" i="4"/>
  <c r="B101" i="4" s="1"/>
  <c r="N20" i="2"/>
  <c r="M20" i="2"/>
  <c r="L20" i="2"/>
  <c r="K20" i="2"/>
  <c r="J20" i="2"/>
  <c r="N19" i="2"/>
  <c r="M19" i="2"/>
  <c r="L19" i="2"/>
  <c r="D103" i="2" s="1"/>
  <c r="K19" i="2"/>
  <c r="F67" i="2" s="1"/>
  <c r="J19" i="2"/>
  <c r="E68" i="2" s="1"/>
  <c r="N14" i="2"/>
  <c r="M14" i="2"/>
  <c r="L14" i="2"/>
  <c r="K14" i="2"/>
  <c r="J14" i="2"/>
  <c r="N13" i="2"/>
  <c r="M13" i="2"/>
  <c r="L13" i="2"/>
  <c r="D68" i="2" s="1"/>
  <c r="K13" i="2"/>
  <c r="C68" i="2" s="1"/>
  <c r="J13" i="2"/>
  <c r="B102" i="2" s="1"/>
  <c r="N8" i="2"/>
  <c r="M8" i="2"/>
  <c r="L8" i="2"/>
  <c r="K8" i="2"/>
  <c r="J8" i="2"/>
  <c r="N7" i="2"/>
  <c r="M7" i="2"/>
  <c r="L7" i="2"/>
  <c r="D101" i="2" s="1"/>
  <c r="K7" i="2"/>
  <c r="C66" i="2" s="1"/>
  <c r="J7" i="2"/>
  <c r="B67" i="2" s="1"/>
  <c r="C25" i="1"/>
  <c r="C7" i="2"/>
  <c r="E101" i="2" s="1"/>
  <c r="G20" i="2"/>
  <c r="F20" i="2"/>
  <c r="E20" i="2"/>
  <c r="D20" i="2"/>
  <c r="C20" i="2"/>
  <c r="G19" i="2"/>
  <c r="F19" i="2"/>
  <c r="E19" i="2"/>
  <c r="G32" i="2" s="1"/>
  <c r="Q32" i="2" s="1"/>
  <c r="D19" i="2"/>
  <c r="F32" i="2" s="1"/>
  <c r="C19" i="2"/>
  <c r="E33" i="2" s="1"/>
  <c r="O33" i="2" s="1"/>
  <c r="G14" i="2"/>
  <c r="F14" i="2"/>
  <c r="E14" i="2"/>
  <c r="D14" i="2"/>
  <c r="C14" i="2"/>
  <c r="G13" i="2"/>
  <c r="F13" i="2"/>
  <c r="E13" i="2"/>
  <c r="G102" i="2" s="1"/>
  <c r="D13" i="2"/>
  <c r="C33" i="2" s="1"/>
  <c r="C13" i="2"/>
  <c r="E31" i="2" s="1"/>
  <c r="O31" i="2" s="1"/>
  <c r="G8" i="2"/>
  <c r="F8" i="2"/>
  <c r="E8" i="2"/>
  <c r="D8" i="2"/>
  <c r="C8" i="2"/>
  <c r="G7" i="2"/>
  <c r="F7" i="2"/>
  <c r="E7" i="2"/>
  <c r="D32" i="2" s="1"/>
  <c r="D7" i="2"/>
  <c r="F101" i="2" s="1"/>
  <c r="G20" i="4"/>
  <c r="F20" i="4"/>
  <c r="E20" i="4"/>
  <c r="D20" i="4"/>
  <c r="C20" i="4"/>
  <c r="G19" i="4"/>
  <c r="F19" i="4"/>
  <c r="E19" i="4"/>
  <c r="D19" i="4"/>
  <c r="C19" i="4"/>
  <c r="G14" i="4"/>
  <c r="F14" i="4"/>
  <c r="E14" i="4"/>
  <c r="D14" i="4"/>
  <c r="C14" i="4"/>
  <c r="G13" i="4"/>
  <c r="F13" i="4"/>
  <c r="E13" i="4"/>
  <c r="D13" i="4"/>
  <c r="C13" i="4"/>
  <c r="G8" i="4"/>
  <c r="F8" i="4"/>
  <c r="E8" i="4"/>
  <c r="D8" i="4"/>
  <c r="G7" i="4"/>
  <c r="F7" i="4"/>
  <c r="E7" i="4"/>
  <c r="D7" i="4"/>
  <c r="C7" i="4"/>
  <c r="D19" i="1"/>
  <c r="F33" i="1" s="1"/>
  <c r="E19" i="1"/>
  <c r="G33" i="1" s="1"/>
  <c r="Q33" i="1" s="1"/>
  <c r="F19" i="1"/>
  <c r="G19" i="1"/>
  <c r="D20" i="1"/>
  <c r="E20" i="1"/>
  <c r="F20" i="1"/>
  <c r="G20" i="1"/>
  <c r="D13" i="1"/>
  <c r="F31" i="1" s="1"/>
  <c r="E13" i="1"/>
  <c r="D33" i="1" s="1"/>
  <c r="F13" i="1"/>
  <c r="G13" i="1"/>
  <c r="D14" i="1"/>
  <c r="E14" i="1"/>
  <c r="F14" i="1"/>
  <c r="G14" i="1"/>
  <c r="C20" i="1"/>
  <c r="C19" i="1"/>
  <c r="E32" i="1" s="1"/>
  <c r="O32" i="1" s="1"/>
  <c r="C14" i="1"/>
  <c r="C13" i="1"/>
  <c r="B33" i="1" s="1"/>
  <c r="L33" i="1" s="1"/>
  <c r="D8" i="1"/>
  <c r="E8" i="1"/>
  <c r="F8" i="1"/>
  <c r="G8" i="1"/>
  <c r="C8" i="1"/>
  <c r="D7" i="1"/>
  <c r="C31" i="1" s="1"/>
  <c r="H31" i="1" s="1"/>
  <c r="E7" i="1"/>
  <c r="D31" i="1" s="1"/>
  <c r="N31" i="1" s="1"/>
  <c r="F7" i="1"/>
  <c r="G7" i="1"/>
  <c r="C7" i="1"/>
  <c r="B31" i="1" s="1"/>
  <c r="L31" i="1" s="1"/>
  <c r="T131" i="4" l="1"/>
  <c r="AB131" i="4" s="1"/>
  <c r="R131" i="4"/>
  <c r="P129" i="4"/>
  <c r="M129" i="4"/>
  <c r="AK133" i="4"/>
  <c r="AK132" i="4"/>
  <c r="P133" i="4"/>
  <c r="M133" i="4"/>
  <c r="S132" i="4"/>
  <c r="U132" i="4"/>
  <c r="P125" i="4"/>
  <c r="M125" i="4"/>
  <c r="W131" i="4"/>
  <c r="AK131" i="4" s="1"/>
  <c r="S131" i="4"/>
  <c r="X131" i="4" s="1"/>
  <c r="P130" i="4"/>
  <c r="M130" i="4"/>
  <c r="Y128" i="4"/>
  <c r="S127" i="4"/>
  <c r="R122" i="4"/>
  <c r="T122" i="4"/>
  <c r="M120" i="4"/>
  <c r="P120" i="4"/>
  <c r="U128" i="4"/>
  <c r="V128" i="4" s="1"/>
  <c r="S128" i="4"/>
  <c r="X128" i="4" s="1"/>
  <c r="R123" i="4"/>
  <c r="T123" i="4"/>
  <c r="AB123" i="4" s="1"/>
  <c r="AK122" i="4"/>
  <c r="M132" i="4"/>
  <c r="T128" i="4"/>
  <c r="AB128" i="4" s="1"/>
  <c r="P126" i="4"/>
  <c r="M126" i="4"/>
  <c r="Z125" i="4"/>
  <c r="AC125" i="4" s="1"/>
  <c r="AD125" i="4" s="1"/>
  <c r="AK125" i="4" s="1"/>
  <c r="S123" i="4"/>
  <c r="X123" i="4" s="1"/>
  <c r="S119" i="4"/>
  <c r="X119" i="4" s="1"/>
  <c r="U119" i="4"/>
  <c r="V123" i="4"/>
  <c r="Z128" i="4"/>
  <c r="AC128" i="4" s="1"/>
  <c r="AD128" i="4" s="1"/>
  <c r="W128" i="4"/>
  <c r="AK128" i="4" s="1"/>
  <c r="U127" i="4"/>
  <c r="M127" i="4"/>
  <c r="AK126" i="4"/>
  <c r="S122" i="4"/>
  <c r="X122" i="4" s="1"/>
  <c r="U122" i="4"/>
  <c r="V122" i="4" s="1"/>
  <c r="R119" i="4"/>
  <c r="T119" i="4"/>
  <c r="AB119" i="4" s="1"/>
  <c r="Z117" i="4"/>
  <c r="AC117" i="4" s="1"/>
  <c r="AD117" i="4" s="1"/>
  <c r="W117" i="4"/>
  <c r="AK121" i="4"/>
  <c r="P121" i="4"/>
  <c r="M121" i="4"/>
  <c r="Z120" i="4"/>
  <c r="AC120" i="4" s="1"/>
  <c r="AD120" i="4" s="1"/>
  <c r="AK120" i="4" s="1"/>
  <c r="AK118" i="4"/>
  <c r="M116" i="4"/>
  <c r="P116" i="4"/>
  <c r="M111" i="4"/>
  <c r="P111" i="4"/>
  <c r="S109" i="4"/>
  <c r="U109" i="4"/>
  <c r="P118" i="4"/>
  <c r="M118" i="4"/>
  <c r="P115" i="4"/>
  <c r="M115" i="4"/>
  <c r="P113" i="4"/>
  <c r="M113" i="4"/>
  <c r="P110" i="4"/>
  <c r="M110" i="4"/>
  <c r="P117" i="4"/>
  <c r="M117" i="4"/>
  <c r="M109" i="4"/>
  <c r="M107" i="4"/>
  <c r="P107" i="4"/>
  <c r="AK108" i="4"/>
  <c r="P108" i="4"/>
  <c r="M108" i="4"/>
  <c r="Z106" i="4"/>
  <c r="AC106" i="4" s="1"/>
  <c r="AD106" i="4" s="1"/>
  <c r="W106" i="4"/>
  <c r="S105" i="4"/>
  <c r="W119" i="4"/>
  <c r="AK119" i="4" s="1"/>
  <c r="AK112" i="4"/>
  <c r="P112" i="4"/>
  <c r="M112" i="4"/>
  <c r="Z111" i="4"/>
  <c r="AC111" i="4" s="1"/>
  <c r="AD111" i="4" s="1"/>
  <c r="AK111" i="4" s="1"/>
  <c r="Z110" i="4"/>
  <c r="AC110" i="4" s="1"/>
  <c r="AD110" i="4" s="1"/>
  <c r="W110" i="4"/>
  <c r="U105" i="4"/>
  <c r="Z115" i="4"/>
  <c r="AC115" i="4" s="1"/>
  <c r="AD115" i="4" s="1"/>
  <c r="AK115" i="4" s="1"/>
  <c r="J106" i="4"/>
  <c r="K106" i="4" s="1"/>
  <c r="M105" i="4"/>
  <c r="P97" i="4"/>
  <c r="M97" i="4"/>
  <c r="P103" i="4"/>
  <c r="M103" i="4"/>
  <c r="P92" i="4"/>
  <c r="M92" i="4"/>
  <c r="AK102" i="4"/>
  <c r="AK101" i="4"/>
  <c r="P102" i="4"/>
  <c r="M102" i="4"/>
  <c r="U101" i="4"/>
  <c r="S101" i="4"/>
  <c r="U98" i="4"/>
  <c r="T96" i="4"/>
  <c r="J95" i="4"/>
  <c r="K95" i="4" s="1"/>
  <c r="S94" i="4"/>
  <c r="U91" i="4"/>
  <c r="S91" i="4"/>
  <c r="X91" i="4" s="1"/>
  <c r="M83" i="4"/>
  <c r="P83" i="4"/>
  <c r="Z76" i="4"/>
  <c r="AC76" i="4" s="1"/>
  <c r="AD76" i="4" s="1"/>
  <c r="W76" i="4"/>
  <c r="AK96" i="4"/>
  <c r="P96" i="4"/>
  <c r="W103" i="4"/>
  <c r="AK103" i="4" s="1"/>
  <c r="M101" i="4"/>
  <c r="M98" i="4"/>
  <c r="Z97" i="4"/>
  <c r="AC97" i="4" s="1"/>
  <c r="AD97" i="4" s="1"/>
  <c r="AK97" i="4" s="1"/>
  <c r="P93" i="4"/>
  <c r="M93" i="4"/>
  <c r="Z92" i="4"/>
  <c r="AC92" i="4" s="1"/>
  <c r="AD92" i="4" s="1"/>
  <c r="AK92" i="4" s="1"/>
  <c r="P88" i="4"/>
  <c r="M88" i="4"/>
  <c r="S86" i="4"/>
  <c r="M86" i="4"/>
  <c r="M85" i="4"/>
  <c r="P85" i="4"/>
  <c r="P84" i="4"/>
  <c r="M84" i="4"/>
  <c r="Z96" i="4"/>
  <c r="AC96" i="4" s="1"/>
  <c r="AD96" i="4" s="1"/>
  <c r="Z95" i="4"/>
  <c r="AC95" i="4" s="1"/>
  <c r="AD95" i="4" s="1"/>
  <c r="W95" i="4"/>
  <c r="U94" i="4"/>
  <c r="M94" i="4"/>
  <c r="AK93" i="4"/>
  <c r="T91" i="4"/>
  <c r="AB91" i="4" s="1"/>
  <c r="W91" i="4"/>
  <c r="AK91" i="4" s="1"/>
  <c r="AK85" i="4"/>
  <c r="J82" i="4"/>
  <c r="K82" i="4" s="1"/>
  <c r="W81" i="4"/>
  <c r="AK81" i="4" s="1"/>
  <c r="U80" i="4"/>
  <c r="S80" i="4"/>
  <c r="X80" i="4" s="1"/>
  <c r="V75" i="4"/>
  <c r="R75" i="4"/>
  <c r="T75" i="4"/>
  <c r="AB75" i="4" s="1"/>
  <c r="J90" i="4"/>
  <c r="K90" i="4" s="1"/>
  <c r="AK87" i="4"/>
  <c r="AK83" i="4"/>
  <c r="P81" i="4"/>
  <c r="M81" i="4"/>
  <c r="Z73" i="4"/>
  <c r="AC73" i="4" s="1"/>
  <c r="AD73" i="4" s="1"/>
  <c r="W73" i="4"/>
  <c r="AK73" i="4" s="1"/>
  <c r="P73" i="4"/>
  <c r="M73" i="4"/>
  <c r="Z90" i="4"/>
  <c r="AC90" i="4" s="1"/>
  <c r="AD90" i="4" s="1"/>
  <c r="AK90" i="4" s="1"/>
  <c r="U87" i="4"/>
  <c r="V87" i="4" s="1"/>
  <c r="S87" i="4"/>
  <c r="X87" i="4" s="1"/>
  <c r="Z77" i="4"/>
  <c r="AC77" i="4" s="1"/>
  <c r="AD77" i="4" s="1"/>
  <c r="W77" i="4"/>
  <c r="AK77" i="4" s="1"/>
  <c r="P77" i="4"/>
  <c r="M77" i="4"/>
  <c r="Z72" i="4"/>
  <c r="AC72" i="4" s="1"/>
  <c r="AD72" i="4" s="1"/>
  <c r="W72" i="4"/>
  <c r="P70" i="4"/>
  <c r="M70" i="4"/>
  <c r="AA80" i="4"/>
  <c r="AK78" i="4"/>
  <c r="P76" i="4"/>
  <c r="AK74" i="4"/>
  <c r="P72" i="4"/>
  <c r="M71" i="4"/>
  <c r="P78" i="4"/>
  <c r="M78" i="4"/>
  <c r="X75" i="4"/>
  <c r="P74" i="4"/>
  <c r="M74" i="4"/>
  <c r="Z80" i="4"/>
  <c r="AC80" i="4" s="1"/>
  <c r="AD80" i="4" s="1"/>
  <c r="W80" i="4"/>
  <c r="T76" i="4"/>
  <c r="T72" i="4"/>
  <c r="S71" i="4"/>
  <c r="AK68" i="4"/>
  <c r="M60" i="4"/>
  <c r="P60" i="4"/>
  <c r="P68" i="4"/>
  <c r="M68" i="4"/>
  <c r="U67" i="4"/>
  <c r="S67" i="4"/>
  <c r="S63" i="4"/>
  <c r="U63" i="4"/>
  <c r="M66" i="4"/>
  <c r="P66" i="4"/>
  <c r="AK62" i="4"/>
  <c r="W66" i="4"/>
  <c r="AK66" i="4" s="1"/>
  <c r="Z63" i="4"/>
  <c r="AC63" i="4" s="1"/>
  <c r="AD63" i="4" s="1"/>
  <c r="AK63" i="4" s="1"/>
  <c r="AK61" i="4"/>
  <c r="P61" i="4"/>
  <c r="M61" i="4"/>
  <c r="Z59" i="4"/>
  <c r="AC59" i="4" s="1"/>
  <c r="AD59" i="4" s="1"/>
  <c r="W59" i="4"/>
  <c r="S58" i="4"/>
  <c r="W56" i="4"/>
  <c r="AK56" i="4" s="1"/>
  <c r="V56" i="4"/>
  <c r="R53" i="4"/>
  <c r="T53" i="4"/>
  <c r="W51" i="4"/>
  <c r="AK51" i="4" s="1"/>
  <c r="Z51" i="4"/>
  <c r="AC51" i="4" s="1"/>
  <c r="AD51" i="4" s="1"/>
  <c r="P57" i="4"/>
  <c r="M57" i="4"/>
  <c r="R46" i="4"/>
  <c r="T46" i="4"/>
  <c r="M67" i="4"/>
  <c r="M63" i="4"/>
  <c r="W60" i="4"/>
  <c r="AK60" i="4" s="1"/>
  <c r="U58" i="4"/>
  <c r="T56" i="4"/>
  <c r="AB56" i="4" s="1"/>
  <c r="P52" i="4"/>
  <c r="M52" i="4"/>
  <c r="AK48" i="4"/>
  <c r="AK57" i="4"/>
  <c r="P51" i="4"/>
  <c r="M51" i="4"/>
  <c r="P46" i="4"/>
  <c r="T42" i="4"/>
  <c r="R42" i="4"/>
  <c r="M62" i="4"/>
  <c r="J59" i="4"/>
  <c r="K59" i="4" s="1"/>
  <c r="M58" i="4"/>
  <c r="AA56" i="4"/>
  <c r="S56" i="4"/>
  <c r="X56" i="4" s="1"/>
  <c r="J55" i="4"/>
  <c r="K55" i="4" s="1"/>
  <c r="U50" i="4"/>
  <c r="S50" i="4"/>
  <c r="X50" i="4" s="1"/>
  <c r="R50" i="4"/>
  <c r="T50" i="4"/>
  <c r="AB50" i="4" s="1"/>
  <c r="S48" i="4"/>
  <c r="X48" i="4" s="1"/>
  <c r="U48" i="4"/>
  <c r="V48" i="4" s="1"/>
  <c r="Y48" i="4" s="1"/>
  <c r="S53" i="4"/>
  <c r="X53" i="4" s="1"/>
  <c r="Z53" i="4"/>
  <c r="AC53" i="4" s="1"/>
  <c r="AD53" i="4" s="1"/>
  <c r="W53" i="4"/>
  <c r="J49" i="4"/>
  <c r="K49" i="4" s="1"/>
  <c r="AK47" i="4"/>
  <c r="P47" i="4"/>
  <c r="M47" i="4"/>
  <c r="AK46" i="4"/>
  <c r="P39" i="4"/>
  <c r="M39" i="4"/>
  <c r="P35" i="4"/>
  <c r="M35" i="4"/>
  <c r="W55" i="4"/>
  <c r="AK55" i="4" s="1"/>
  <c r="U53" i="4"/>
  <c r="V53" i="4" s="1"/>
  <c r="Z50" i="4"/>
  <c r="AC50" i="4" s="1"/>
  <c r="AD50" i="4" s="1"/>
  <c r="AK50" i="4" s="1"/>
  <c r="Z49" i="4"/>
  <c r="AC49" i="4" s="1"/>
  <c r="AD49" i="4" s="1"/>
  <c r="W49" i="4"/>
  <c r="S43" i="4"/>
  <c r="M43" i="4"/>
  <c r="J45" i="4"/>
  <c r="K45" i="4" s="1"/>
  <c r="AK42" i="4"/>
  <c r="U41" i="4"/>
  <c r="M41" i="4"/>
  <c r="Z38" i="4"/>
  <c r="AC38" i="4" s="1"/>
  <c r="AD38" i="4" s="1"/>
  <c r="W38" i="4"/>
  <c r="U37" i="4"/>
  <c r="M37" i="4"/>
  <c r="Z45" i="4"/>
  <c r="AC45" i="4" s="1"/>
  <c r="AD45" i="4" s="1"/>
  <c r="AK45" i="4" s="1"/>
  <c r="P42" i="4"/>
  <c r="AK40" i="4"/>
  <c r="W39" i="4"/>
  <c r="AK39" i="4" s="1"/>
  <c r="P38" i="4"/>
  <c r="AK36" i="4"/>
  <c r="W35" i="4"/>
  <c r="AK35" i="4" s="1"/>
  <c r="P40" i="4"/>
  <c r="M40" i="4"/>
  <c r="P36" i="4"/>
  <c r="M36" i="4"/>
  <c r="D67" i="4"/>
  <c r="B67" i="4"/>
  <c r="B66" i="4"/>
  <c r="D66" i="4"/>
  <c r="M128" i="2"/>
  <c r="P128" i="2"/>
  <c r="AK125" i="2"/>
  <c r="P118" i="2"/>
  <c r="M118" i="2"/>
  <c r="P122" i="2"/>
  <c r="M122" i="2"/>
  <c r="P133" i="2"/>
  <c r="M133" i="2"/>
  <c r="AK130" i="2"/>
  <c r="M120" i="2"/>
  <c r="P120" i="2"/>
  <c r="AK122" i="2"/>
  <c r="AK133" i="2"/>
  <c r="P130" i="2"/>
  <c r="M130" i="2"/>
  <c r="P125" i="2"/>
  <c r="M125" i="2"/>
  <c r="P132" i="2"/>
  <c r="Z119" i="2"/>
  <c r="AC119" i="2" s="1"/>
  <c r="AD119" i="2" s="1"/>
  <c r="W119" i="2"/>
  <c r="AK119" i="2" s="1"/>
  <c r="S112" i="2"/>
  <c r="U112" i="2"/>
  <c r="P96" i="2"/>
  <c r="M96" i="2"/>
  <c r="AK129" i="2"/>
  <c r="Z127" i="2"/>
  <c r="AC127" i="2" s="1"/>
  <c r="AD127" i="2" s="1"/>
  <c r="W127" i="2"/>
  <c r="J123" i="2"/>
  <c r="K123" i="2" s="1"/>
  <c r="AK121" i="2"/>
  <c r="R117" i="2"/>
  <c r="T117" i="2"/>
  <c r="U115" i="2"/>
  <c r="AK110" i="2"/>
  <c r="R88" i="2"/>
  <c r="T88" i="2"/>
  <c r="AB88" i="2" s="1"/>
  <c r="M126" i="2"/>
  <c r="Z125" i="2"/>
  <c r="AC125" i="2" s="1"/>
  <c r="AD125" i="2" s="1"/>
  <c r="Z116" i="2"/>
  <c r="AC116" i="2" s="1"/>
  <c r="AD116" i="2" s="1"/>
  <c r="W116" i="2"/>
  <c r="AK116" i="2" s="1"/>
  <c r="M115" i="2"/>
  <c r="M109" i="2"/>
  <c r="P109" i="2"/>
  <c r="W106" i="2"/>
  <c r="AK106" i="2" s="1"/>
  <c r="P103" i="2"/>
  <c r="M103" i="2"/>
  <c r="AK101" i="2"/>
  <c r="Z97" i="2"/>
  <c r="AC97" i="2" s="1"/>
  <c r="AD97" i="2" s="1"/>
  <c r="W97" i="2"/>
  <c r="AK97" i="2" s="1"/>
  <c r="M113" i="2"/>
  <c r="P113" i="2"/>
  <c r="AB111" i="2"/>
  <c r="Z109" i="2"/>
  <c r="AC109" i="2" s="1"/>
  <c r="AD109" i="2" s="1"/>
  <c r="W109" i="2"/>
  <c r="P106" i="2"/>
  <c r="M106" i="2"/>
  <c r="W102" i="2"/>
  <c r="Z102" i="2"/>
  <c r="AC102" i="2" s="1"/>
  <c r="AD102" i="2" s="1"/>
  <c r="P94" i="2"/>
  <c r="M94" i="2"/>
  <c r="P82" i="2"/>
  <c r="M82" i="2"/>
  <c r="T132" i="2"/>
  <c r="J131" i="2"/>
  <c r="K131" i="2" s="1"/>
  <c r="P129" i="2"/>
  <c r="M129" i="2"/>
  <c r="S127" i="2"/>
  <c r="U126" i="2"/>
  <c r="P121" i="2"/>
  <c r="M121" i="2"/>
  <c r="P119" i="2"/>
  <c r="P117" i="2"/>
  <c r="M112" i="2"/>
  <c r="Z108" i="2"/>
  <c r="AC108" i="2" s="1"/>
  <c r="AD108" i="2" s="1"/>
  <c r="W108" i="2"/>
  <c r="U101" i="2"/>
  <c r="S101" i="2"/>
  <c r="X101" i="2" s="1"/>
  <c r="Z84" i="2"/>
  <c r="AC84" i="2" s="1"/>
  <c r="AD84" i="2" s="1"/>
  <c r="W84" i="2"/>
  <c r="AK84" i="2" s="1"/>
  <c r="Z132" i="2"/>
  <c r="AC132" i="2" s="1"/>
  <c r="AD132" i="2" s="1"/>
  <c r="AK132" i="2" s="1"/>
  <c r="Z131" i="2"/>
  <c r="AC131" i="2" s="1"/>
  <c r="AD131" i="2" s="1"/>
  <c r="W131" i="2"/>
  <c r="T127" i="2"/>
  <c r="AB127" i="2" s="1"/>
  <c r="Z123" i="2"/>
  <c r="AC123" i="2" s="1"/>
  <c r="AD123" i="2" s="1"/>
  <c r="W123" i="2"/>
  <c r="T119" i="2"/>
  <c r="W117" i="2"/>
  <c r="AK117" i="2" s="1"/>
  <c r="P110" i="2"/>
  <c r="M110" i="2"/>
  <c r="P107" i="2"/>
  <c r="M107" i="2"/>
  <c r="U105" i="2"/>
  <c r="S105" i="2"/>
  <c r="R105" i="2"/>
  <c r="T105" i="2"/>
  <c r="AB105" i="2" s="1"/>
  <c r="P102" i="2"/>
  <c r="M102" i="2"/>
  <c r="T101" i="2"/>
  <c r="AB101" i="2" s="1"/>
  <c r="AH98" i="2"/>
  <c r="U93" i="2"/>
  <c r="S93" i="2"/>
  <c r="X93" i="2" s="1"/>
  <c r="J116" i="2"/>
  <c r="K116" i="2" s="1"/>
  <c r="Z113" i="2"/>
  <c r="AC113" i="2" s="1"/>
  <c r="AD113" i="2" s="1"/>
  <c r="AK113" i="2" s="1"/>
  <c r="Z112" i="2"/>
  <c r="AC112" i="2" s="1"/>
  <c r="AD112" i="2" s="1"/>
  <c r="W112" i="2"/>
  <c r="S111" i="2"/>
  <c r="X111" i="2" s="1"/>
  <c r="AK98" i="2"/>
  <c r="V98" i="2"/>
  <c r="W95" i="2"/>
  <c r="Z95" i="2"/>
  <c r="AC95" i="2" s="1"/>
  <c r="AD95" i="2" s="1"/>
  <c r="AA93" i="2"/>
  <c r="U111" i="2"/>
  <c r="V111" i="2" s="1"/>
  <c r="J108" i="2"/>
  <c r="K108" i="2" s="1"/>
  <c r="Z101" i="2"/>
  <c r="AC101" i="2" s="1"/>
  <c r="AD101" i="2" s="1"/>
  <c r="S98" i="2"/>
  <c r="X98" i="2" s="1"/>
  <c r="M97" i="2"/>
  <c r="P97" i="2"/>
  <c r="S95" i="2"/>
  <c r="X95" i="2" s="1"/>
  <c r="U95" i="2"/>
  <c r="V95" i="2" s="1"/>
  <c r="R95" i="2"/>
  <c r="T95" i="2"/>
  <c r="P91" i="2"/>
  <c r="M91" i="2"/>
  <c r="P71" i="2"/>
  <c r="M71" i="2"/>
  <c r="Z93" i="2"/>
  <c r="AC93" i="2" s="1"/>
  <c r="AD93" i="2" s="1"/>
  <c r="AK93" i="2" s="1"/>
  <c r="J92" i="2"/>
  <c r="K92" i="2" s="1"/>
  <c r="Z88" i="2"/>
  <c r="AC88" i="2" s="1"/>
  <c r="AD88" i="2" s="1"/>
  <c r="W88" i="2"/>
  <c r="AK88" i="2" s="1"/>
  <c r="P87" i="2"/>
  <c r="M87" i="2"/>
  <c r="P81" i="2"/>
  <c r="M81" i="2"/>
  <c r="M90" i="2"/>
  <c r="P90" i="2"/>
  <c r="S88" i="2"/>
  <c r="X88" i="2" s="1"/>
  <c r="U88" i="2"/>
  <c r="P85" i="2"/>
  <c r="M85" i="2"/>
  <c r="P84" i="2"/>
  <c r="R83" i="2"/>
  <c r="T83" i="2"/>
  <c r="AB83" i="2" s="1"/>
  <c r="AK82" i="2"/>
  <c r="M72" i="2"/>
  <c r="P72" i="2"/>
  <c r="P86" i="2"/>
  <c r="M86" i="2"/>
  <c r="Z85" i="2"/>
  <c r="AC85" i="2" s="1"/>
  <c r="AD85" i="2" s="1"/>
  <c r="AK85" i="2" s="1"/>
  <c r="Z80" i="2"/>
  <c r="AC80" i="2" s="1"/>
  <c r="AD80" i="2" s="1"/>
  <c r="W80" i="2"/>
  <c r="AK80" i="2" s="1"/>
  <c r="Z77" i="2"/>
  <c r="AC77" i="2" s="1"/>
  <c r="AD77" i="2" s="1"/>
  <c r="W77" i="2"/>
  <c r="AK77" i="2" s="1"/>
  <c r="R75" i="2"/>
  <c r="T75" i="2"/>
  <c r="AB75" i="2" s="1"/>
  <c r="P73" i="2"/>
  <c r="M73" i="2"/>
  <c r="AK86" i="2"/>
  <c r="T84" i="2"/>
  <c r="S83" i="2"/>
  <c r="AK81" i="2"/>
  <c r="P70" i="2"/>
  <c r="M70" i="2"/>
  <c r="P80" i="2"/>
  <c r="Z76" i="2"/>
  <c r="AC76" i="2" s="1"/>
  <c r="AD76" i="2" s="1"/>
  <c r="W76" i="2"/>
  <c r="P78" i="2"/>
  <c r="M78" i="2"/>
  <c r="P76" i="2"/>
  <c r="AK73" i="2"/>
  <c r="Z72" i="2"/>
  <c r="AC72" i="2" s="1"/>
  <c r="AD72" i="2" s="1"/>
  <c r="W72" i="2"/>
  <c r="AK72" i="2" s="1"/>
  <c r="P77" i="2"/>
  <c r="M77" i="2"/>
  <c r="X75" i="2"/>
  <c r="P74" i="2"/>
  <c r="M74" i="2"/>
  <c r="W75" i="2"/>
  <c r="AK75" i="2" s="1"/>
  <c r="W71" i="2"/>
  <c r="AK71" i="2" s="1"/>
  <c r="M47" i="2"/>
  <c r="P47" i="2"/>
  <c r="P36" i="2"/>
  <c r="M36" i="2"/>
  <c r="M39" i="2"/>
  <c r="P39" i="2"/>
  <c r="M41" i="2"/>
  <c r="P41" i="2"/>
  <c r="R43" i="2"/>
  <c r="T43" i="2"/>
  <c r="AK35" i="2"/>
  <c r="M38" i="2"/>
  <c r="P38" i="2"/>
  <c r="R42" i="2"/>
  <c r="T42" i="2"/>
  <c r="AK45" i="2"/>
  <c r="M56" i="2"/>
  <c r="P56" i="2"/>
  <c r="M35" i="2"/>
  <c r="P35" i="2"/>
  <c r="P37" i="2"/>
  <c r="M37" i="2"/>
  <c r="AK37" i="2"/>
  <c r="P40" i="2"/>
  <c r="M40" i="2"/>
  <c r="AK40" i="2"/>
  <c r="M45" i="2"/>
  <c r="P45" i="2"/>
  <c r="AK48" i="2"/>
  <c r="P42" i="2"/>
  <c r="P43" i="2"/>
  <c r="Z48" i="2"/>
  <c r="AC48" i="2" s="1"/>
  <c r="AD48" i="2" s="1"/>
  <c r="M49" i="2"/>
  <c r="P49" i="2"/>
  <c r="S50" i="2"/>
  <c r="P51" i="2"/>
  <c r="P68" i="2"/>
  <c r="M68" i="2"/>
  <c r="W38" i="2"/>
  <c r="AK38" i="2" s="1"/>
  <c r="U46" i="2"/>
  <c r="M48" i="2"/>
  <c r="P48" i="2"/>
  <c r="AK49" i="2"/>
  <c r="M46" i="2"/>
  <c r="W46" i="2"/>
  <c r="AK46" i="2" s="1"/>
  <c r="T55" i="2"/>
  <c r="AB55" i="2" s="1"/>
  <c r="M66" i="2"/>
  <c r="P66" i="2"/>
  <c r="AK67" i="2"/>
  <c r="W42" i="2"/>
  <c r="AK42" i="2" s="1"/>
  <c r="M53" i="2"/>
  <c r="P53" i="2"/>
  <c r="S55" i="2"/>
  <c r="X55" i="2" s="1"/>
  <c r="U55" i="2"/>
  <c r="T50" i="2"/>
  <c r="AB50" i="2" s="1"/>
  <c r="R50" i="2"/>
  <c r="V50" i="2"/>
  <c r="T51" i="2"/>
  <c r="M52" i="2"/>
  <c r="P52" i="2"/>
  <c r="AK53" i="2"/>
  <c r="S57" i="2"/>
  <c r="X57" i="2" s="1"/>
  <c r="U57" i="2"/>
  <c r="M58" i="2"/>
  <c r="P58" i="2"/>
  <c r="V60" i="2"/>
  <c r="Z50" i="2"/>
  <c r="AC50" i="2" s="1"/>
  <c r="AD50" i="2" s="1"/>
  <c r="AK50" i="2" s="1"/>
  <c r="Z56" i="2"/>
  <c r="AC56" i="2" s="1"/>
  <c r="AD56" i="2" s="1"/>
  <c r="AK56" i="2" s="1"/>
  <c r="T60" i="2"/>
  <c r="AB60" i="2" s="1"/>
  <c r="R60" i="2"/>
  <c r="M62" i="2"/>
  <c r="P62" i="2"/>
  <c r="AK63" i="2"/>
  <c r="M67" i="2"/>
  <c r="P67" i="2"/>
  <c r="AK59" i="2"/>
  <c r="S60" i="2"/>
  <c r="X60" i="2" s="1"/>
  <c r="W61" i="2"/>
  <c r="AK61" i="2" s="1"/>
  <c r="Z62" i="2"/>
  <c r="AC62" i="2" s="1"/>
  <c r="AD62" i="2" s="1"/>
  <c r="AK62" i="2" s="1"/>
  <c r="M63" i="2"/>
  <c r="P63" i="2"/>
  <c r="AK66" i="2"/>
  <c r="AA57" i="2"/>
  <c r="W57" i="2"/>
  <c r="AK57" i="2" s="1"/>
  <c r="Z58" i="2"/>
  <c r="AC58" i="2" s="1"/>
  <c r="AD58" i="2" s="1"/>
  <c r="AK58" i="2" s="1"/>
  <c r="M59" i="2"/>
  <c r="P59" i="2"/>
  <c r="P61" i="2"/>
  <c r="D31" i="2"/>
  <c r="N31" i="2" s="1"/>
  <c r="F31" i="2"/>
  <c r="E32" i="2"/>
  <c r="O32" i="2" s="1"/>
  <c r="W32" i="2" s="1"/>
  <c r="D33" i="2"/>
  <c r="N33" i="2" s="1"/>
  <c r="F33" i="2"/>
  <c r="I33" i="2" s="1"/>
  <c r="E66" i="2"/>
  <c r="F68" i="2"/>
  <c r="F66" i="2"/>
  <c r="C67" i="2"/>
  <c r="B101" i="2"/>
  <c r="B103" i="2"/>
  <c r="D102" i="2"/>
  <c r="G103" i="2"/>
  <c r="G101" i="2"/>
  <c r="C32" i="2"/>
  <c r="H32" i="2" s="1"/>
  <c r="C103" i="2"/>
  <c r="C31" i="2"/>
  <c r="H31" i="2" s="1"/>
  <c r="B32" i="2"/>
  <c r="L32" i="2" s="1"/>
  <c r="B66" i="2"/>
  <c r="E67" i="2"/>
  <c r="G67" i="2"/>
  <c r="D66" i="2"/>
  <c r="E103" i="2"/>
  <c r="C102" i="2"/>
  <c r="F103" i="2"/>
  <c r="C101" i="2"/>
  <c r="P62" i="1"/>
  <c r="M62" i="1"/>
  <c r="P58" i="1"/>
  <c r="M58" i="1"/>
  <c r="Z61" i="1"/>
  <c r="AC61" i="1" s="1"/>
  <c r="AD61" i="1" s="1"/>
  <c r="W61" i="1"/>
  <c r="Z57" i="1"/>
  <c r="AC57" i="1" s="1"/>
  <c r="AD57" i="1" s="1"/>
  <c r="W57" i="1"/>
  <c r="P55" i="1"/>
  <c r="M55" i="1"/>
  <c r="AK63" i="1"/>
  <c r="W62" i="1"/>
  <c r="AK62" i="1" s="1"/>
  <c r="P61" i="1"/>
  <c r="AK59" i="1"/>
  <c r="W58" i="1"/>
  <c r="AK58" i="1" s="1"/>
  <c r="P57" i="1"/>
  <c r="U56" i="1"/>
  <c r="M56" i="1"/>
  <c r="P63" i="1"/>
  <c r="M63" i="1"/>
  <c r="P59" i="1"/>
  <c r="M59" i="1"/>
  <c r="T61" i="1"/>
  <c r="J60" i="1"/>
  <c r="K60" i="1" s="1"/>
  <c r="T57" i="1"/>
  <c r="P52" i="1"/>
  <c r="M52" i="1"/>
  <c r="Z47" i="1"/>
  <c r="AC47" i="1" s="1"/>
  <c r="AD47" i="1" s="1"/>
  <c r="W47" i="1"/>
  <c r="AK47" i="1" s="1"/>
  <c r="Z52" i="1"/>
  <c r="AC52" i="1" s="1"/>
  <c r="AD52" i="1" s="1"/>
  <c r="W52" i="1"/>
  <c r="AK52" i="1" s="1"/>
  <c r="Z51" i="1"/>
  <c r="AC51" i="1" s="1"/>
  <c r="AD51" i="1" s="1"/>
  <c r="W51" i="1"/>
  <c r="AK51" i="1" s="1"/>
  <c r="P45" i="1"/>
  <c r="M45" i="1"/>
  <c r="P46" i="1"/>
  <c r="M46" i="1"/>
  <c r="Z48" i="1"/>
  <c r="AC48" i="1" s="1"/>
  <c r="AD48" i="1" s="1"/>
  <c r="W48" i="1"/>
  <c r="AK48" i="1" s="1"/>
  <c r="P48" i="1"/>
  <c r="M48" i="1"/>
  <c r="U51" i="1"/>
  <c r="V51" i="1" s="1"/>
  <c r="S51" i="1"/>
  <c r="X51" i="1" s="1"/>
  <c r="U47" i="1"/>
  <c r="S47" i="1"/>
  <c r="X47" i="1" s="1"/>
  <c r="P53" i="1"/>
  <c r="M53" i="1"/>
  <c r="AA51" i="1"/>
  <c r="P49" i="1"/>
  <c r="M49" i="1"/>
  <c r="AA47" i="1"/>
  <c r="T51" i="1"/>
  <c r="J50" i="1"/>
  <c r="K50" i="1" s="1"/>
  <c r="T47" i="1"/>
  <c r="AB47" i="1" s="1"/>
  <c r="P38" i="1"/>
  <c r="M38" i="1"/>
  <c r="P42" i="1"/>
  <c r="M42" i="1"/>
  <c r="Z37" i="1"/>
  <c r="AC37" i="1" s="1"/>
  <c r="AD37" i="1" s="1"/>
  <c r="W37" i="1"/>
  <c r="P35" i="1"/>
  <c r="M35" i="1"/>
  <c r="AK43" i="1"/>
  <c r="W42" i="1"/>
  <c r="AK42" i="1" s="1"/>
  <c r="P41" i="1"/>
  <c r="AK39" i="1"/>
  <c r="W38" i="1"/>
  <c r="AK38" i="1" s="1"/>
  <c r="P37" i="1"/>
  <c r="U36" i="1"/>
  <c r="M36" i="1"/>
  <c r="P43" i="1"/>
  <c r="M43" i="1"/>
  <c r="P39" i="1"/>
  <c r="M39" i="1"/>
  <c r="Z41" i="1"/>
  <c r="AC41" i="1" s="1"/>
  <c r="AD41" i="1" s="1"/>
  <c r="W41" i="1"/>
  <c r="T41" i="1"/>
  <c r="J40" i="1"/>
  <c r="K40" i="1" s="1"/>
  <c r="T37" i="1"/>
  <c r="E31" i="1"/>
  <c r="O31" i="1" s="1"/>
  <c r="D32" i="1"/>
  <c r="N32" i="1" s="1"/>
  <c r="J32" i="4"/>
  <c r="K32" i="4" s="1"/>
  <c r="M32" i="4" s="1"/>
  <c r="J33" i="4"/>
  <c r="K33" i="4" s="1"/>
  <c r="P33" i="4" s="1"/>
  <c r="Z33" i="4"/>
  <c r="AC33" i="4" s="1"/>
  <c r="AD33" i="4" s="1"/>
  <c r="AC32" i="4"/>
  <c r="AD32" i="4" s="1"/>
  <c r="W33" i="4"/>
  <c r="AK33" i="4" s="1"/>
  <c r="W32" i="4"/>
  <c r="AK32" i="4" s="1"/>
  <c r="W31" i="4"/>
  <c r="AK31" i="4" s="1"/>
  <c r="W33" i="2"/>
  <c r="P31" i="4"/>
  <c r="M31" i="4"/>
  <c r="P32" i="4"/>
  <c r="W31" i="2"/>
  <c r="I32" i="2"/>
  <c r="Z31" i="2"/>
  <c r="AC31" i="2" s="1"/>
  <c r="AD31" i="2" s="1"/>
  <c r="Z33" i="2"/>
  <c r="AC33" i="2" s="1"/>
  <c r="AD33" i="2" s="1"/>
  <c r="AK33" i="2" s="1"/>
  <c r="I31" i="2"/>
  <c r="J31" i="2" s="1"/>
  <c r="K31" i="2" s="1"/>
  <c r="N32" i="2"/>
  <c r="C33" i="1"/>
  <c r="N33" i="1"/>
  <c r="H33" i="1"/>
  <c r="I31" i="1"/>
  <c r="J31" i="1" s="1"/>
  <c r="K31" i="1" s="1"/>
  <c r="M31" i="1" s="1"/>
  <c r="T31" i="1" s="1"/>
  <c r="I33" i="1"/>
  <c r="B32" i="1"/>
  <c r="L32" i="1" s="1"/>
  <c r="W32" i="1" s="1"/>
  <c r="G32" i="1"/>
  <c r="Q32" i="1" s="1"/>
  <c r="F32" i="1"/>
  <c r="I32" i="1" s="1"/>
  <c r="G31" i="1"/>
  <c r="Q31" i="1" s="1"/>
  <c r="C32" i="1"/>
  <c r="H32" i="1" s="1"/>
  <c r="E33" i="1"/>
  <c r="O33" i="1" s="1"/>
  <c r="W33" i="1" s="1"/>
  <c r="Z31" i="1"/>
  <c r="AC31" i="1" s="1"/>
  <c r="AD31" i="1" s="1"/>
  <c r="W31" i="1"/>
  <c r="T105" i="4" l="1"/>
  <c r="AB105" i="4" s="1"/>
  <c r="R105" i="4"/>
  <c r="T109" i="4"/>
  <c r="AB109" i="4" s="1"/>
  <c r="R109" i="4"/>
  <c r="T113" i="4"/>
  <c r="R113" i="4"/>
  <c r="U111" i="4"/>
  <c r="V111" i="4" s="1"/>
  <c r="S111" i="4"/>
  <c r="R116" i="4"/>
  <c r="T116" i="4"/>
  <c r="U121" i="4"/>
  <c r="V121" i="4" s="1"/>
  <c r="S121" i="4"/>
  <c r="T132" i="4"/>
  <c r="AB132" i="4" s="1"/>
  <c r="R132" i="4"/>
  <c r="S133" i="4"/>
  <c r="U133" i="4"/>
  <c r="P106" i="4"/>
  <c r="M106" i="4"/>
  <c r="V105" i="4"/>
  <c r="T112" i="4"/>
  <c r="R112" i="4"/>
  <c r="X105" i="4"/>
  <c r="U108" i="4"/>
  <c r="S108" i="4"/>
  <c r="U107" i="4"/>
  <c r="S107" i="4"/>
  <c r="X107" i="4" s="1"/>
  <c r="S113" i="4"/>
  <c r="X113" i="4" s="1"/>
  <c r="U113" i="4"/>
  <c r="V113" i="4" s="1"/>
  <c r="S118" i="4"/>
  <c r="U118" i="4"/>
  <c r="R111" i="4"/>
  <c r="T111" i="4"/>
  <c r="AA119" i="4"/>
  <c r="T126" i="4"/>
  <c r="R126" i="4"/>
  <c r="AH123" i="4"/>
  <c r="AF123" i="4"/>
  <c r="T130" i="4"/>
  <c r="R130" i="4"/>
  <c r="V132" i="4"/>
  <c r="T129" i="4"/>
  <c r="AB129" i="4" s="1"/>
  <c r="R129" i="4"/>
  <c r="AA131" i="4"/>
  <c r="T108" i="4"/>
  <c r="AB108" i="4" s="1"/>
  <c r="R108" i="4"/>
  <c r="U117" i="4"/>
  <c r="S117" i="4"/>
  <c r="AH119" i="4"/>
  <c r="AF119" i="4"/>
  <c r="AK110" i="4"/>
  <c r="U112" i="4"/>
  <c r="V112" i="4" s="1"/>
  <c r="S112" i="4"/>
  <c r="X112" i="4" s="1"/>
  <c r="AK106" i="4"/>
  <c r="R107" i="4"/>
  <c r="T107" i="4"/>
  <c r="AB107" i="4" s="1"/>
  <c r="R110" i="4"/>
  <c r="T110" i="4"/>
  <c r="R115" i="4"/>
  <c r="T115" i="4"/>
  <c r="AK117" i="4"/>
  <c r="R127" i="4"/>
  <c r="T127" i="4"/>
  <c r="AB127" i="4" s="1"/>
  <c r="S126" i="4"/>
  <c r="X126" i="4" s="1"/>
  <c r="U126" i="4"/>
  <c r="V126" i="4" s="1"/>
  <c r="AA123" i="4"/>
  <c r="Y123" i="4"/>
  <c r="AB122" i="4"/>
  <c r="S130" i="4"/>
  <c r="X130" i="4" s="1"/>
  <c r="U130" i="4"/>
  <c r="V130" i="4" s="1"/>
  <c r="T125" i="4"/>
  <c r="R125" i="4"/>
  <c r="U129" i="4"/>
  <c r="S129" i="4"/>
  <c r="X129" i="4" s="1"/>
  <c r="AH131" i="4"/>
  <c r="AF131" i="4"/>
  <c r="T118" i="4"/>
  <c r="AB118" i="4" s="1"/>
  <c r="R118" i="4"/>
  <c r="R120" i="4"/>
  <c r="T120" i="4"/>
  <c r="T117" i="4"/>
  <c r="AB117" i="4" s="1"/>
  <c r="R117" i="4"/>
  <c r="S110" i="4"/>
  <c r="X110" i="4" s="1"/>
  <c r="U110" i="4"/>
  <c r="V110" i="4" s="1"/>
  <c r="U115" i="4"/>
  <c r="V115" i="4" s="1"/>
  <c r="S115" i="4"/>
  <c r="X115" i="4" s="1"/>
  <c r="X109" i="4"/>
  <c r="U116" i="4"/>
  <c r="V116" i="4" s="1"/>
  <c r="S116" i="4"/>
  <c r="X116" i="4" s="1"/>
  <c r="T121" i="4"/>
  <c r="R121" i="4"/>
  <c r="V127" i="4"/>
  <c r="V119" i="4"/>
  <c r="Y119" i="4" s="1"/>
  <c r="AH128" i="4"/>
  <c r="AF128" i="4"/>
  <c r="U120" i="4"/>
  <c r="V120" i="4" s="1"/>
  <c r="S120" i="4"/>
  <c r="X120" i="4" s="1"/>
  <c r="AA122" i="4"/>
  <c r="Y122" i="4"/>
  <c r="AA128" i="4"/>
  <c r="U125" i="4"/>
  <c r="V125" i="4" s="1"/>
  <c r="S125" i="4"/>
  <c r="X125" i="4" s="1"/>
  <c r="T133" i="4"/>
  <c r="AB133" i="4" s="1"/>
  <c r="R133" i="4"/>
  <c r="V131" i="4"/>
  <c r="Y131" i="4" s="1"/>
  <c r="T73" i="4"/>
  <c r="R73" i="4"/>
  <c r="S81" i="4"/>
  <c r="U81" i="4"/>
  <c r="V81" i="4" s="1"/>
  <c r="P82" i="4"/>
  <c r="M82" i="4"/>
  <c r="S88" i="4"/>
  <c r="X88" i="4" s="1"/>
  <c r="U88" i="4"/>
  <c r="P95" i="4"/>
  <c r="M95" i="4"/>
  <c r="T102" i="4"/>
  <c r="R102" i="4"/>
  <c r="U92" i="4"/>
  <c r="S92" i="4"/>
  <c r="R103" i="4"/>
  <c r="T103" i="4"/>
  <c r="T97" i="4"/>
  <c r="R97" i="4"/>
  <c r="AB72" i="4"/>
  <c r="S78" i="4"/>
  <c r="U78" i="4"/>
  <c r="R71" i="4"/>
  <c r="T71" i="4"/>
  <c r="S70" i="4"/>
  <c r="U70" i="4"/>
  <c r="U73" i="4"/>
  <c r="V73" i="4" s="1"/>
  <c r="S73" i="4"/>
  <c r="X73" i="4" s="1"/>
  <c r="R94" i="4"/>
  <c r="T94" i="4"/>
  <c r="AB94" i="4" s="1"/>
  <c r="S85" i="4"/>
  <c r="U85" i="4"/>
  <c r="AA87" i="4"/>
  <c r="T101" i="4"/>
  <c r="AB101" i="4" s="1"/>
  <c r="R101" i="4"/>
  <c r="AK76" i="4"/>
  <c r="S102" i="4"/>
  <c r="X102" i="4" s="1"/>
  <c r="U102" i="4"/>
  <c r="V102" i="4" s="1"/>
  <c r="S103" i="4"/>
  <c r="U103" i="4"/>
  <c r="V103" i="4" s="1"/>
  <c r="U97" i="4"/>
  <c r="V97" i="4" s="1"/>
  <c r="S97" i="4"/>
  <c r="X97" i="4" s="1"/>
  <c r="S74" i="4"/>
  <c r="U74" i="4"/>
  <c r="U76" i="4"/>
  <c r="V76" i="4" s="1"/>
  <c r="S76" i="4"/>
  <c r="S93" i="4"/>
  <c r="U93" i="4"/>
  <c r="V93" i="4" s="1"/>
  <c r="AB76" i="4"/>
  <c r="U72" i="4"/>
  <c r="V72" i="4" s="1"/>
  <c r="S72" i="4"/>
  <c r="AE80" i="4"/>
  <c r="AL80" i="4" s="1"/>
  <c r="AI80" i="4"/>
  <c r="T77" i="4"/>
  <c r="AB77" i="4" s="1"/>
  <c r="R77" i="4"/>
  <c r="AH75" i="4"/>
  <c r="AF75" i="4"/>
  <c r="V80" i="4"/>
  <c r="Y80" i="4" s="1"/>
  <c r="AB80" i="4"/>
  <c r="V94" i="4"/>
  <c r="T85" i="4"/>
  <c r="AB85" i="4" s="1"/>
  <c r="R85" i="4"/>
  <c r="Y87" i="4"/>
  <c r="V91" i="4"/>
  <c r="Y91" i="4" s="1"/>
  <c r="X101" i="4"/>
  <c r="AB87" i="4"/>
  <c r="T78" i="4"/>
  <c r="AB78" i="4" s="1"/>
  <c r="R78" i="4"/>
  <c r="T70" i="4"/>
  <c r="AB70" i="4" s="1"/>
  <c r="R70" i="4"/>
  <c r="P90" i="4"/>
  <c r="M90" i="4"/>
  <c r="S84" i="4"/>
  <c r="X84" i="4" s="1"/>
  <c r="U84" i="4"/>
  <c r="R83" i="4"/>
  <c r="T83" i="4"/>
  <c r="AK80" i="4"/>
  <c r="T74" i="4"/>
  <c r="AB74" i="4" s="1"/>
  <c r="R74" i="4"/>
  <c r="AK72" i="4"/>
  <c r="U77" i="4"/>
  <c r="S77" i="4"/>
  <c r="X77" i="4" s="1"/>
  <c r="T81" i="4"/>
  <c r="R81" i="4"/>
  <c r="AA75" i="4"/>
  <c r="Y75" i="4"/>
  <c r="AH91" i="4"/>
  <c r="AF91" i="4"/>
  <c r="AK95" i="4"/>
  <c r="T84" i="4"/>
  <c r="AB84" i="4" s="1"/>
  <c r="R84" i="4"/>
  <c r="R86" i="4"/>
  <c r="X86" i="4" s="1"/>
  <c r="T86" i="4"/>
  <c r="T88" i="4"/>
  <c r="AB88" i="4" s="1"/>
  <c r="R88" i="4"/>
  <c r="T93" i="4"/>
  <c r="R93" i="4"/>
  <c r="T98" i="4"/>
  <c r="AB98" i="4" s="1"/>
  <c r="R98" i="4"/>
  <c r="U96" i="4"/>
  <c r="V96" i="4" s="1"/>
  <c r="S96" i="4"/>
  <c r="U83" i="4"/>
  <c r="V83" i="4" s="1"/>
  <c r="S83" i="4"/>
  <c r="X83" i="4" s="1"/>
  <c r="AA91" i="4"/>
  <c r="V101" i="4"/>
  <c r="T92" i="4"/>
  <c r="AB92" i="4" s="1"/>
  <c r="R92" i="4"/>
  <c r="P45" i="4"/>
  <c r="M45" i="4"/>
  <c r="T39" i="4"/>
  <c r="AB39" i="4" s="1"/>
  <c r="R39" i="4"/>
  <c r="AI56" i="4"/>
  <c r="AE56" i="4"/>
  <c r="U46" i="4"/>
  <c r="V46" i="4" s="1"/>
  <c r="S46" i="4"/>
  <c r="X46" i="4" s="1"/>
  <c r="T67" i="4"/>
  <c r="AB67" i="4" s="1"/>
  <c r="R67" i="4"/>
  <c r="U66" i="4"/>
  <c r="S66" i="4"/>
  <c r="R60" i="4"/>
  <c r="T60" i="4"/>
  <c r="U38" i="4"/>
  <c r="S38" i="4"/>
  <c r="R37" i="4"/>
  <c r="T37" i="4"/>
  <c r="AB37" i="4" s="1"/>
  <c r="R41" i="4"/>
  <c r="T41" i="4"/>
  <c r="AB41" i="4" s="1"/>
  <c r="T43" i="4"/>
  <c r="R43" i="4"/>
  <c r="T35" i="4"/>
  <c r="R35" i="4"/>
  <c r="U39" i="4"/>
  <c r="S39" i="4"/>
  <c r="X39" i="4" s="1"/>
  <c r="T47" i="4"/>
  <c r="R47" i="4"/>
  <c r="AK53" i="4"/>
  <c r="V50" i="4"/>
  <c r="T58" i="4"/>
  <c r="AB58" i="4" s="1"/>
  <c r="R58" i="4"/>
  <c r="T51" i="4"/>
  <c r="R51" i="4"/>
  <c r="T52" i="4"/>
  <c r="R52" i="4"/>
  <c r="U57" i="4"/>
  <c r="S57" i="4"/>
  <c r="X57" i="4" s="1"/>
  <c r="AA48" i="4"/>
  <c r="AB53" i="4"/>
  <c r="T61" i="4"/>
  <c r="AB61" i="4" s="1"/>
  <c r="R61" i="4"/>
  <c r="T66" i="4"/>
  <c r="AB66" i="4" s="1"/>
  <c r="R66" i="4"/>
  <c r="T68" i="4"/>
  <c r="R68" i="4"/>
  <c r="P49" i="4"/>
  <c r="M49" i="4"/>
  <c r="V58" i="4"/>
  <c r="V67" i="4"/>
  <c r="T36" i="4"/>
  <c r="AB36" i="4" s="1"/>
  <c r="R36" i="4"/>
  <c r="V37" i="4"/>
  <c r="X43" i="4"/>
  <c r="U35" i="4"/>
  <c r="V35" i="4" s="1"/>
  <c r="S35" i="4"/>
  <c r="U47" i="4"/>
  <c r="V47" i="4" s="1"/>
  <c r="S47" i="4"/>
  <c r="X47" i="4" s="1"/>
  <c r="AH50" i="4"/>
  <c r="AF50" i="4"/>
  <c r="P55" i="4"/>
  <c r="M55" i="4"/>
  <c r="M59" i="4"/>
  <c r="P59" i="4"/>
  <c r="U51" i="4"/>
  <c r="V51" i="4" s="1"/>
  <c r="S51" i="4"/>
  <c r="X51" i="4" s="1"/>
  <c r="S52" i="4"/>
  <c r="X52" i="4" s="1"/>
  <c r="U52" i="4"/>
  <c r="V52" i="4" s="1"/>
  <c r="T63" i="4"/>
  <c r="AB63" i="4" s="1"/>
  <c r="R63" i="4"/>
  <c r="AB46" i="4"/>
  <c r="AA53" i="4"/>
  <c r="Y53" i="4"/>
  <c r="X58" i="4"/>
  <c r="U61" i="4"/>
  <c r="S61" i="4"/>
  <c r="X61" i="4" s="1"/>
  <c r="S68" i="4"/>
  <c r="X68" i="4" s="1"/>
  <c r="U68" i="4"/>
  <c r="V68" i="4" s="1"/>
  <c r="S40" i="4"/>
  <c r="X40" i="4" s="1"/>
  <c r="U40" i="4"/>
  <c r="U42" i="4"/>
  <c r="V42" i="4" s="1"/>
  <c r="S42" i="4"/>
  <c r="X42" i="4" s="1"/>
  <c r="T57" i="4"/>
  <c r="AB57" i="4" s="1"/>
  <c r="R57" i="4"/>
  <c r="S36" i="4"/>
  <c r="X36" i="4" s="1"/>
  <c r="U36" i="4"/>
  <c r="T40" i="4"/>
  <c r="AB40" i="4" s="1"/>
  <c r="R40" i="4"/>
  <c r="AK38" i="4"/>
  <c r="AK49" i="4"/>
  <c r="Y50" i="4"/>
  <c r="AA50" i="4"/>
  <c r="AL56" i="4"/>
  <c r="T62" i="4"/>
  <c r="R62" i="4"/>
  <c r="AH56" i="4"/>
  <c r="AF56" i="4"/>
  <c r="AG56" i="4" s="1"/>
  <c r="Y46" i="4"/>
  <c r="AA46" i="4"/>
  <c r="AB48" i="4"/>
  <c r="Y56" i="4"/>
  <c r="AK59" i="4"/>
  <c r="U60" i="4"/>
  <c r="V60" i="4" s="1"/>
  <c r="S60" i="4"/>
  <c r="X60" i="4" s="1"/>
  <c r="M33" i="4"/>
  <c r="S74" i="2"/>
  <c r="U74" i="2"/>
  <c r="T77" i="2"/>
  <c r="AB77" i="2" s="1"/>
  <c r="R77" i="2"/>
  <c r="T78" i="2"/>
  <c r="R78" i="2"/>
  <c r="AH75" i="2"/>
  <c r="AF75" i="2"/>
  <c r="T81" i="2"/>
  <c r="R81" i="2"/>
  <c r="U90" i="2"/>
  <c r="S90" i="2"/>
  <c r="U81" i="2"/>
  <c r="V81" i="2" s="1"/>
  <c r="S81" i="2"/>
  <c r="X81" i="2" s="1"/>
  <c r="AH101" i="2"/>
  <c r="AF101" i="2"/>
  <c r="S107" i="2"/>
  <c r="U107" i="2"/>
  <c r="U121" i="2"/>
  <c r="V121" i="2" s="1"/>
  <c r="S121" i="2"/>
  <c r="S82" i="2"/>
  <c r="U82" i="2"/>
  <c r="V82" i="2" s="1"/>
  <c r="R109" i="2"/>
  <c r="T109" i="2"/>
  <c r="AH88" i="2"/>
  <c r="AF88" i="2"/>
  <c r="P123" i="2"/>
  <c r="M123" i="2"/>
  <c r="S130" i="2"/>
  <c r="U130" i="2"/>
  <c r="R120" i="2"/>
  <c r="T120" i="2"/>
  <c r="T70" i="2"/>
  <c r="R70" i="2"/>
  <c r="X83" i="2"/>
  <c r="T73" i="2"/>
  <c r="R73" i="2"/>
  <c r="V75" i="2"/>
  <c r="T86" i="2"/>
  <c r="AB86" i="2" s="1"/>
  <c r="R86" i="2"/>
  <c r="R72" i="2"/>
  <c r="T72" i="2"/>
  <c r="U84" i="2"/>
  <c r="V84" i="2" s="1"/>
  <c r="S84" i="2"/>
  <c r="T90" i="2"/>
  <c r="AB90" i="2" s="1"/>
  <c r="R90" i="2"/>
  <c r="T87" i="2"/>
  <c r="R87" i="2"/>
  <c r="S71" i="2"/>
  <c r="X71" i="2" s="1"/>
  <c r="U71" i="2"/>
  <c r="V71" i="2" s="1"/>
  <c r="AB95" i="2"/>
  <c r="U97" i="2"/>
  <c r="S97" i="2"/>
  <c r="AK95" i="2"/>
  <c r="Y98" i="2"/>
  <c r="T102" i="2"/>
  <c r="R102" i="2"/>
  <c r="X105" i="2"/>
  <c r="T110" i="2"/>
  <c r="R110" i="2"/>
  <c r="AH127" i="2"/>
  <c r="AF127" i="2"/>
  <c r="V101" i="2"/>
  <c r="Y101" i="2" s="1"/>
  <c r="U117" i="2"/>
  <c r="V117" i="2" s="1"/>
  <c r="S117" i="2"/>
  <c r="X117" i="2" s="1"/>
  <c r="V126" i="2"/>
  <c r="P131" i="2"/>
  <c r="M131" i="2"/>
  <c r="T94" i="2"/>
  <c r="R94" i="2"/>
  <c r="AK109" i="2"/>
  <c r="R113" i="2"/>
  <c r="T113" i="2"/>
  <c r="S103" i="2"/>
  <c r="U103" i="2"/>
  <c r="V103" i="2" s="1"/>
  <c r="Y111" i="2"/>
  <c r="AA88" i="2"/>
  <c r="Y117" i="2"/>
  <c r="AA117" i="2"/>
  <c r="AA111" i="2"/>
  <c r="T125" i="2"/>
  <c r="R125" i="2"/>
  <c r="U133" i="2"/>
  <c r="V133" i="2" s="1"/>
  <c r="S133" i="2"/>
  <c r="X133" i="2" s="1"/>
  <c r="U128" i="2"/>
  <c r="S128" i="2"/>
  <c r="AH83" i="2"/>
  <c r="AF83" i="2"/>
  <c r="T85" i="2"/>
  <c r="AB85" i="2" s="1"/>
  <c r="R85" i="2"/>
  <c r="T91" i="2"/>
  <c r="R91" i="2"/>
  <c r="P108" i="2"/>
  <c r="M108" i="2"/>
  <c r="AH105" i="2"/>
  <c r="AF105" i="2"/>
  <c r="T107" i="2"/>
  <c r="AB107" i="2" s="1"/>
  <c r="R107" i="2"/>
  <c r="T121" i="2"/>
  <c r="R121" i="2"/>
  <c r="T129" i="2"/>
  <c r="R129" i="2"/>
  <c r="T82" i="2"/>
  <c r="R82" i="2"/>
  <c r="T106" i="2"/>
  <c r="AB106" i="2" s="1"/>
  <c r="R106" i="2"/>
  <c r="AF111" i="2"/>
  <c r="AH111" i="2"/>
  <c r="U109" i="2"/>
  <c r="V109" i="2" s="1"/>
  <c r="S109" i="2"/>
  <c r="T126" i="2"/>
  <c r="AB126" i="2" s="1"/>
  <c r="R126" i="2"/>
  <c r="S96" i="2"/>
  <c r="U96" i="2"/>
  <c r="X112" i="2"/>
  <c r="U132" i="2"/>
  <c r="V132" i="2" s="1"/>
  <c r="S132" i="2"/>
  <c r="T130" i="2"/>
  <c r="AB130" i="2" s="1"/>
  <c r="R130" i="2"/>
  <c r="U120" i="2"/>
  <c r="V120" i="2" s="1"/>
  <c r="S120" i="2"/>
  <c r="S122" i="2"/>
  <c r="X122" i="2" s="1"/>
  <c r="U122" i="2"/>
  <c r="U118" i="2"/>
  <c r="S118" i="2"/>
  <c r="X118" i="2" s="1"/>
  <c r="U77" i="2"/>
  <c r="S77" i="2"/>
  <c r="X77" i="2" s="1"/>
  <c r="S78" i="2"/>
  <c r="X78" i="2" s="1"/>
  <c r="U78" i="2"/>
  <c r="V78" i="2" s="1"/>
  <c r="U80" i="2"/>
  <c r="S80" i="2"/>
  <c r="AA75" i="2"/>
  <c r="Y75" i="2"/>
  <c r="U72" i="2"/>
  <c r="V72" i="2" s="1"/>
  <c r="S72" i="2"/>
  <c r="X72" i="2" s="1"/>
  <c r="AA83" i="2"/>
  <c r="U85" i="2"/>
  <c r="S85" i="2"/>
  <c r="X85" i="2" s="1"/>
  <c r="R71" i="2"/>
  <c r="T71" i="2"/>
  <c r="S91" i="2"/>
  <c r="X91" i="2" s="1"/>
  <c r="U91" i="2"/>
  <c r="V91" i="2" s="1"/>
  <c r="M116" i="2"/>
  <c r="P116" i="2"/>
  <c r="AA105" i="2"/>
  <c r="AA98" i="2"/>
  <c r="R112" i="2"/>
  <c r="T112" i="2"/>
  <c r="AB112" i="2" s="1"/>
  <c r="U129" i="2"/>
  <c r="V129" i="2" s="1"/>
  <c r="S129" i="2"/>
  <c r="X129" i="2" s="1"/>
  <c r="AK102" i="2"/>
  <c r="U106" i="2"/>
  <c r="S106" i="2"/>
  <c r="U113" i="2"/>
  <c r="V113" i="2" s="1"/>
  <c r="S113" i="2"/>
  <c r="X113" i="2" s="1"/>
  <c r="T103" i="2"/>
  <c r="R103" i="2"/>
  <c r="AB117" i="2"/>
  <c r="T133" i="2"/>
  <c r="R133" i="2"/>
  <c r="T74" i="2"/>
  <c r="AB74" i="2" s="1"/>
  <c r="R74" i="2"/>
  <c r="U76" i="2"/>
  <c r="S76" i="2"/>
  <c r="AK76" i="2"/>
  <c r="S70" i="2"/>
  <c r="X70" i="2" s="1"/>
  <c r="U70" i="2"/>
  <c r="V70" i="2" s="1"/>
  <c r="U73" i="2"/>
  <c r="V73" i="2" s="1"/>
  <c r="S73" i="2"/>
  <c r="X73" i="2" s="1"/>
  <c r="S86" i="2"/>
  <c r="X86" i="2" s="1"/>
  <c r="U86" i="2"/>
  <c r="V83" i="2"/>
  <c r="Y83" i="2" s="1"/>
  <c r="V88" i="2"/>
  <c r="Y88" i="2" s="1"/>
  <c r="S87" i="2"/>
  <c r="X87" i="2" s="1"/>
  <c r="U87" i="2"/>
  <c r="V87" i="2" s="1"/>
  <c r="P92" i="2"/>
  <c r="M92" i="2"/>
  <c r="AA95" i="2"/>
  <c r="Y95" i="2"/>
  <c r="T97" i="2"/>
  <c r="AB97" i="2" s="1"/>
  <c r="R97" i="2"/>
  <c r="AE93" i="2"/>
  <c r="AL93" i="2" s="1"/>
  <c r="AI93" i="2"/>
  <c r="AK112" i="2"/>
  <c r="AB93" i="2"/>
  <c r="V93" i="2"/>
  <c r="Y93" i="2" s="1"/>
  <c r="U102" i="2"/>
  <c r="V102" i="2" s="1"/>
  <c r="S102" i="2"/>
  <c r="X102" i="2" s="1"/>
  <c r="V105" i="2"/>
  <c r="Y105" i="2" s="1"/>
  <c r="U110" i="2"/>
  <c r="V110" i="2" s="1"/>
  <c r="S110" i="2"/>
  <c r="X110" i="2" s="1"/>
  <c r="AK123" i="2"/>
  <c r="AK131" i="2"/>
  <c r="AA101" i="2"/>
  <c r="AK108" i="2"/>
  <c r="S119" i="2"/>
  <c r="U119" i="2"/>
  <c r="V119" i="2" s="1"/>
  <c r="Y127" i="2"/>
  <c r="X127" i="2"/>
  <c r="AB132" i="2"/>
  <c r="S94" i="2"/>
  <c r="X94" i="2" s="1"/>
  <c r="U94" i="2"/>
  <c r="V94" i="2" s="1"/>
  <c r="T115" i="2"/>
  <c r="AB115" i="2" s="1"/>
  <c r="R115" i="2"/>
  <c r="AK127" i="2"/>
  <c r="R96" i="2"/>
  <c r="T96" i="2"/>
  <c r="AB96" i="2" s="1"/>
  <c r="V112" i="2"/>
  <c r="AA127" i="2"/>
  <c r="U125" i="2"/>
  <c r="V125" i="2" s="1"/>
  <c r="S125" i="2"/>
  <c r="X125" i="2" s="1"/>
  <c r="V127" i="2"/>
  <c r="T122" i="2"/>
  <c r="AB122" i="2" s="1"/>
  <c r="R122" i="2"/>
  <c r="T118" i="2"/>
  <c r="AB118" i="2" s="1"/>
  <c r="R118" i="2"/>
  <c r="R128" i="2"/>
  <c r="T128" i="2"/>
  <c r="AB128" i="2" s="1"/>
  <c r="U62" i="2"/>
  <c r="S62" i="2"/>
  <c r="V57" i="2"/>
  <c r="Y57" i="2" s="1"/>
  <c r="AB57" i="2"/>
  <c r="AH55" i="2"/>
  <c r="AF55" i="2"/>
  <c r="T46" i="2"/>
  <c r="AB46" i="2" s="1"/>
  <c r="R46" i="2"/>
  <c r="S68" i="2"/>
  <c r="U68" i="2"/>
  <c r="S42" i="2"/>
  <c r="X42" i="2" s="1"/>
  <c r="U42" i="2"/>
  <c r="V42" i="2" s="1"/>
  <c r="Y42" i="2" s="1"/>
  <c r="R37" i="2"/>
  <c r="T37" i="2"/>
  <c r="T36" i="2"/>
  <c r="R36" i="2"/>
  <c r="S61" i="2"/>
  <c r="U61" i="2"/>
  <c r="R62" i="2"/>
  <c r="T62" i="2"/>
  <c r="AB62" i="2" s="1"/>
  <c r="U52" i="2"/>
  <c r="S52" i="2"/>
  <c r="X52" i="2" s="1"/>
  <c r="AA50" i="2"/>
  <c r="Y50" i="2"/>
  <c r="U53" i="2"/>
  <c r="S53" i="2"/>
  <c r="U66" i="2"/>
  <c r="S66" i="2"/>
  <c r="T49" i="2"/>
  <c r="AB49" i="2" s="1"/>
  <c r="R49" i="2"/>
  <c r="T40" i="2"/>
  <c r="R40" i="2"/>
  <c r="S37" i="2"/>
  <c r="X37" i="2" s="1"/>
  <c r="U37" i="2"/>
  <c r="V37" i="2" s="1"/>
  <c r="R56" i="2"/>
  <c r="T56" i="2"/>
  <c r="U38" i="2"/>
  <c r="S38" i="2"/>
  <c r="U39" i="2"/>
  <c r="S39" i="2"/>
  <c r="X39" i="2" s="1"/>
  <c r="U36" i="2"/>
  <c r="V36" i="2" s="1"/>
  <c r="S36" i="2"/>
  <c r="U59" i="2"/>
  <c r="S59" i="2"/>
  <c r="U63" i="2"/>
  <c r="S63" i="2"/>
  <c r="U67" i="2"/>
  <c r="S67" i="2"/>
  <c r="AA60" i="2"/>
  <c r="Y60" i="2"/>
  <c r="U58" i="2"/>
  <c r="S58" i="2"/>
  <c r="R52" i="2"/>
  <c r="T52" i="2"/>
  <c r="AB52" i="2" s="1"/>
  <c r="AF50" i="2"/>
  <c r="AH50" i="2"/>
  <c r="T53" i="2"/>
  <c r="AB53" i="2" s="1"/>
  <c r="R53" i="2"/>
  <c r="R66" i="2"/>
  <c r="T66" i="2"/>
  <c r="AB66" i="2" s="1"/>
  <c r="U48" i="2"/>
  <c r="S48" i="2"/>
  <c r="X48" i="2" s="1"/>
  <c r="S51" i="2"/>
  <c r="U51" i="2"/>
  <c r="V51" i="2" s="1"/>
  <c r="U45" i="2"/>
  <c r="V45" i="2" s="1"/>
  <c r="S45" i="2"/>
  <c r="S40" i="2"/>
  <c r="X40" i="2" s="1"/>
  <c r="U40" i="2"/>
  <c r="V40" i="2" s="1"/>
  <c r="U35" i="2"/>
  <c r="S35" i="2"/>
  <c r="R38" i="2"/>
  <c r="T38" i="2"/>
  <c r="AB38" i="2" s="1"/>
  <c r="R39" i="2"/>
  <c r="T39" i="2"/>
  <c r="AB39" i="2" s="1"/>
  <c r="S47" i="2"/>
  <c r="U47" i="2"/>
  <c r="V46" i="2"/>
  <c r="U49" i="2"/>
  <c r="S49" i="2"/>
  <c r="X49" i="2" s="1"/>
  <c r="U56" i="2"/>
  <c r="V56" i="2" s="1"/>
  <c r="S56" i="2"/>
  <c r="X56" i="2" s="1"/>
  <c r="AA42" i="2"/>
  <c r="T41" i="2"/>
  <c r="R41" i="2"/>
  <c r="T59" i="2"/>
  <c r="AB59" i="2" s="1"/>
  <c r="R59" i="2"/>
  <c r="AI57" i="2"/>
  <c r="AE57" i="2"/>
  <c r="AL57" i="2" s="1"/>
  <c r="T63" i="2"/>
  <c r="AB63" i="2" s="1"/>
  <c r="R63" i="2"/>
  <c r="T67" i="2"/>
  <c r="AB67" i="2" s="1"/>
  <c r="R67" i="2"/>
  <c r="AF60" i="2"/>
  <c r="AH60" i="2"/>
  <c r="R58" i="2"/>
  <c r="T58" i="2"/>
  <c r="AB58" i="2" s="1"/>
  <c r="AA55" i="2"/>
  <c r="AB51" i="2"/>
  <c r="V55" i="2"/>
  <c r="Y55" i="2" s="1"/>
  <c r="R48" i="2"/>
  <c r="T48" i="2"/>
  <c r="AB48" i="2" s="1"/>
  <c r="T68" i="2"/>
  <c r="AB68" i="2" s="1"/>
  <c r="R68" i="2"/>
  <c r="X50" i="2"/>
  <c r="S43" i="2"/>
  <c r="X43" i="2" s="1"/>
  <c r="U43" i="2"/>
  <c r="V43" i="2" s="1"/>
  <c r="R45" i="2"/>
  <c r="T45" i="2"/>
  <c r="T35" i="2"/>
  <c r="AB35" i="2" s="1"/>
  <c r="R35" i="2"/>
  <c r="S41" i="2"/>
  <c r="X41" i="2" s="1"/>
  <c r="U41" i="2"/>
  <c r="V41" i="2" s="1"/>
  <c r="R47" i="2"/>
  <c r="T47" i="2"/>
  <c r="AB47" i="2" s="1"/>
  <c r="Z32" i="2"/>
  <c r="AC32" i="2" s="1"/>
  <c r="AD32" i="2" s="1"/>
  <c r="AK32" i="2" s="1"/>
  <c r="J32" i="2"/>
  <c r="K32" i="2" s="1"/>
  <c r="H33" i="2"/>
  <c r="J33" i="2" s="1"/>
  <c r="K33" i="2" s="1"/>
  <c r="P33" i="2" s="1"/>
  <c r="T59" i="1"/>
  <c r="R59" i="1"/>
  <c r="V56" i="1"/>
  <c r="U61" i="1"/>
  <c r="V61" i="1" s="1"/>
  <c r="S61" i="1"/>
  <c r="S55" i="1"/>
  <c r="U55" i="1"/>
  <c r="V55" i="1" s="1"/>
  <c r="AK61" i="1"/>
  <c r="U58" i="1"/>
  <c r="S58" i="1"/>
  <c r="AB61" i="1"/>
  <c r="R56" i="1"/>
  <c r="T56" i="1"/>
  <c r="AB56" i="1" s="1"/>
  <c r="S59" i="1"/>
  <c r="X59" i="1" s="1"/>
  <c r="U59" i="1"/>
  <c r="V59" i="1" s="1"/>
  <c r="S63" i="1"/>
  <c r="X63" i="1" s="1"/>
  <c r="U63" i="1"/>
  <c r="U57" i="1"/>
  <c r="V57" i="1" s="1"/>
  <c r="S57" i="1"/>
  <c r="T62" i="1"/>
  <c r="R62" i="1"/>
  <c r="T55" i="1"/>
  <c r="R55" i="1"/>
  <c r="T58" i="1"/>
  <c r="AB58" i="1" s="1"/>
  <c r="R58" i="1"/>
  <c r="T63" i="1"/>
  <c r="AB63" i="1" s="1"/>
  <c r="R63" i="1"/>
  <c r="P60" i="1"/>
  <c r="M60" i="1"/>
  <c r="AK57" i="1"/>
  <c r="U62" i="1"/>
  <c r="V62" i="1" s="1"/>
  <c r="S62" i="1"/>
  <c r="X62" i="1" s="1"/>
  <c r="AE51" i="1"/>
  <c r="AL51" i="1" s="1"/>
  <c r="AI51" i="1"/>
  <c r="R46" i="1"/>
  <c r="T46" i="1"/>
  <c r="AB46" i="1" s="1"/>
  <c r="T45" i="1"/>
  <c r="R45" i="1"/>
  <c r="P50" i="1"/>
  <c r="M50" i="1"/>
  <c r="Y51" i="1"/>
  <c r="S46" i="1"/>
  <c r="U46" i="1"/>
  <c r="S45" i="1"/>
  <c r="X45" i="1" s="1"/>
  <c r="U45" i="1"/>
  <c r="V45" i="1" s="1"/>
  <c r="AB51" i="1"/>
  <c r="T49" i="1"/>
  <c r="R49" i="1"/>
  <c r="T53" i="1"/>
  <c r="R53" i="1"/>
  <c r="V47" i="1"/>
  <c r="Y47" i="1" s="1"/>
  <c r="T48" i="1"/>
  <c r="R48" i="1"/>
  <c r="T52" i="1"/>
  <c r="R52" i="1"/>
  <c r="AH47" i="1"/>
  <c r="AF47" i="1"/>
  <c r="AG47" i="1" s="1"/>
  <c r="AE47" i="1"/>
  <c r="AI47" i="1"/>
  <c r="AL47" i="1"/>
  <c r="S49" i="1"/>
  <c r="U49" i="1"/>
  <c r="V49" i="1" s="1"/>
  <c r="S53" i="1"/>
  <c r="X53" i="1" s="1"/>
  <c r="U53" i="1"/>
  <c r="V53" i="1" s="1"/>
  <c r="U48" i="1"/>
  <c r="V48" i="1" s="1"/>
  <c r="S48" i="1"/>
  <c r="X48" i="1" s="1"/>
  <c r="U52" i="1"/>
  <c r="V52" i="1" s="1"/>
  <c r="S52" i="1"/>
  <c r="X52" i="1" s="1"/>
  <c r="T39" i="1"/>
  <c r="R39" i="1"/>
  <c r="T43" i="1"/>
  <c r="R43" i="1"/>
  <c r="S35" i="1"/>
  <c r="U35" i="1"/>
  <c r="U37" i="1"/>
  <c r="V37" i="1" s="1"/>
  <c r="S37" i="1"/>
  <c r="S39" i="1"/>
  <c r="U39" i="1"/>
  <c r="V39" i="1" s="1"/>
  <c r="S43" i="1"/>
  <c r="X43" i="1" s="1"/>
  <c r="U43" i="1"/>
  <c r="V43" i="1" s="1"/>
  <c r="R36" i="1"/>
  <c r="T36" i="1"/>
  <c r="AB36" i="1" s="1"/>
  <c r="T42" i="1"/>
  <c r="R42" i="1"/>
  <c r="T38" i="1"/>
  <c r="R38" i="1"/>
  <c r="T35" i="1"/>
  <c r="R35" i="1"/>
  <c r="P40" i="1"/>
  <c r="M40" i="1"/>
  <c r="AK41" i="1"/>
  <c r="U41" i="1"/>
  <c r="V41" i="1" s="1"/>
  <c r="S41" i="1"/>
  <c r="AK37" i="1"/>
  <c r="U42" i="1"/>
  <c r="V42" i="1" s="1"/>
  <c r="S42" i="1"/>
  <c r="X42" i="1" s="1"/>
  <c r="U38" i="1"/>
  <c r="V38" i="1" s="1"/>
  <c r="S38" i="1"/>
  <c r="X38" i="1" s="1"/>
  <c r="J32" i="1"/>
  <c r="K32" i="1" s="1"/>
  <c r="P32" i="1" s="1"/>
  <c r="S32" i="1" s="1"/>
  <c r="Z32" i="1"/>
  <c r="AC32" i="1" s="1"/>
  <c r="AD32" i="1" s="1"/>
  <c r="AK32" i="1" s="1"/>
  <c r="AK31" i="2"/>
  <c r="R32" i="4"/>
  <c r="T32" i="4"/>
  <c r="T33" i="4"/>
  <c r="AB33" i="4" s="1"/>
  <c r="R33" i="4"/>
  <c r="U33" i="4"/>
  <c r="S33" i="4"/>
  <c r="R31" i="4"/>
  <c r="T31" i="4"/>
  <c r="U32" i="4"/>
  <c r="S32" i="4"/>
  <c r="S31" i="4"/>
  <c r="X31" i="4" s="1"/>
  <c r="U31" i="4"/>
  <c r="V31" i="4" s="1"/>
  <c r="P32" i="2"/>
  <c r="U32" i="2" s="1"/>
  <c r="M32" i="2"/>
  <c r="R32" i="2" s="1"/>
  <c r="M33" i="2"/>
  <c r="T33" i="2" s="1"/>
  <c r="M31" i="2"/>
  <c r="P31" i="2"/>
  <c r="U33" i="2"/>
  <c r="S33" i="2"/>
  <c r="S32" i="2"/>
  <c r="AK31" i="1"/>
  <c r="J33" i="1"/>
  <c r="K33" i="1" s="1"/>
  <c r="Z33" i="1"/>
  <c r="AC33" i="1" s="1"/>
  <c r="AD33" i="1" s="1"/>
  <c r="AK33" i="1" s="1"/>
  <c r="P31" i="1"/>
  <c r="S31" i="1" s="1"/>
  <c r="R31" i="1"/>
  <c r="AB125" i="4" l="1"/>
  <c r="AH127" i="4"/>
  <c r="AF127" i="4"/>
  <c r="AA133" i="4"/>
  <c r="AJ128" i="4"/>
  <c r="V129" i="4"/>
  <c r="Y129" i="4" s="1"/>
  <c r="AA127" i="4"/>
  <c r="Y127" i="4"/>
  <c r="AA115" i="4"/>
  <c r="Y115" i="4"/>
  <c r="AA107" i="4"/>
  <c r="X117" i="4"/>
  <c r="AG131" i="4"/>
  <c r="AM131" i="4" s="1"/>
  <c r="AE131" i="4"/>
  <c r="AL131" i="4" s="1"/>
  <c r="AI131" i="4"/>
  <c r="X118" i="4"/>
  <c r="V107" i="4"/>
  <c r="Y107" i="4" s="1"/>
  <c r="Y112" i="4"/>
  <c r="AA112" i="4"/>
  <c r="S106" i="4"/>
  <c r="U106" i="4"/>
  <c r="AF132" i="4"/>
  <c r="AH132" i="4"/>
  <c r="AB116" i="4"/>
  <c r="AA113" i="4"/>
  <c r="Y113" i="4"/>
  <c r="AF117" i="4"/>
  <c r="AH117" i="4"/>
  <c r="AF122" i="4"/>
  <c r="AH122" i="4"/>
  <c r="AB115" i="4"/>
  <c r="AF108" i="4"/>
  <c r="AH108" i="4"/>
  <c r="V118" i="4"/>
  <c r="Y118" i="4" s="1"/>
  <c r="AA132" i="4"/>
  <c r="Y132" i="4"/>
  <c r="AH133" i="4"/>
  <c r="AF133" i="4"/>
  <c r="AG128" i="4"/>
  <c r="AM128" i="4" s="1"/>
  <c r="AE128" i="4"/>
  <c r="AL128" i="4" s="1"/>
  <c r="AI128" i="4"/>
  <c r="Y121" i="4"/>
  <c r="AA121" i="4"/>
  <c r="AB120" i="4"/>
  <c r="X132" i="4"/>
  <c r="AE123" i="4"/>
  <c r="AL123" i="4" s="1"/>
  <c r="AI123" i="4"/>
  <c r="AJ123" i="4" s="1"/>
  <c r="AG123" i="4"/>
  <c r="AM123" i="4" s="1"/>
  <c r="AB110" i="4"/>
  <c r="V117" i="4"/>
  <c r="Y130" i="4"/>
  <c r="AA130" i="4"/>
  <c r="AA126" i="4"/>
  <c r="Y126" i="4"/>
  <c r="AB111" i="4"/>
  <c r="X108" i="4"/>
  <c r="AB112" i="4"/>
  <c r="V133" i="4"/>
  <c r="Y133" i="4" s="1"/>
  <c r="Y116" i="4"/>
  <c r="AA116" i="4"/>
  <c r="AB113" i="4"/>
  <c r="AA105" i="4"/>
  <c r="Y105" i="4"/>
  <c r="AE122" i="4"/>
  <c r="AL122" i="4" s="1"/>
  <c r="AI122" i="4"/>
  <c r="AG122" i="4"/>
  <c r="AF118" i="4"/>
  <c r="AH118" i="4"/>
  <c r="AH107" i="4"/>
  <c r="AF107" i="4"/>
  <c r="AH129" i="4"/>
  <c r="AF129" i="4"/>
  <c r="R106" i="4"/>
  <c r="T106" i="4"/>
  <c r="AB106" i="4" s="1"/>
  <c r="AF109" i="4"/>
  <c r="AH109" i="4"/>
  <c r="AM122" i="4"/>
  <c r="AB121" i="4"/>
  <c r="Y117" i="4"/>
  <c r="AA117" i="4"/>
  <c r="Y120" i="4"/>
  <c r="AA120" i="4"/>
  <c r="AA118" i="4"/>
  <c r="AJ131" i="4"/>
  <c r="Y125" i="4"/>
  <c r="AA125" i="4"/>
  <c r="X127" i="4"/>
  <c r="V109" i="4"/>
  <c r="Y109" i="4" s="1"/>
  <c r="AA110" i="4"/>
  <c r="Y110" i="4"/>
  <c r="Y108" i="4"/>
  <c r="AA108" i="4"/>
  <c r="AA129" i="4"/>
  <c r="AB130" i="4"/>
  <c r="AB126" i="4"/>
  <c r="AE119" i="4"/>
  <c r="AL119" i="4" s="1"/>
  <c r="AI119" i="4"/>
  <c r="AJ119" i="4" s="1"/>
  <c r="AG119" i="4"/>
  <c r="AM119" i="4" s="1"/>
  <c r="Y111" i="4"/>
  <c r="AA111" i="4"/>
  <c r="V108" i="4"/>
  <c r="X133" i="4"/>
  <c r="X121" i="4"/>
  <c r="X111" i="4"/>
  <c r="AA109" i="4"/>
  <c r="AF105" i="4"/>
  <c r="AH105" i="4"/>
  <c r="AF88" i="4"/>
  <c r="AH88" i="4"/>
  <c r="Y81" i="4"/>
  <c r="AA81" i="4"/>
  <c r="AA74" i="4"/>
  <c r="Y74" i="4"/>
  <c r="R90" i="4"/>
  <c r="T90" i="4"/>
  <c r="X76" i="4"/>
  <c r="Y76" i="4"/>
  <c r="AA76" i="4"/>
  <c r="AG87" i="4"/>
  <c r="AM87" i="4" s="1"/>
  <c r="AE87" i="4"/>
  <c r="AL87" i="4" s="1"/>
  <c r="AI87" i="4"/>
  <c r="AA94" i="4"/>
  <c r="Y94" i="4"/>
  <c r="V70" i="4"/>
  <c r="AA71" i="4"/>
  <c r="AA103" i="4"/>
  <c r="Y103" i="4"/>
  <c r="S95" i="4"/>
  <c r="U95" i="4"/>
  <c r="X94" i="4"/>
  <c r="X96" i="4"/>
  <c r="AA96" i="4"/>
  <c r="Y96" i="4"/>
  <c r="AA93" i="4"/>
  <c r="Y93" i="4"/>
  <c r="AB86" i="4"/>
  <c r="V86" i="4"/>
  <c r="Y86" i="4" s="1"/>
  <c r="AB81" i="4"/>
  <c r="AF74" i="4"/>
  <c r="AH74" i="4"/>
  <c r="AB83" i="4"/>
  <c r="S90" i="4"/>
  <c r="X90" i="4" s="1"/>
  <c r="U90" i="4"/>
  <c r="V90" i="4" s="1"/>
  <c r="X93" i="4"/>
  <c r="V85" i="4"/>
  <c r="X70" i="4"/>
  <c r="V78" i="4"/>
  <c r="Y78" i="4" s="1"/>
  <c r="Y97" i="4"/>
  <c r="AA97" i="4"/>
  <c r="X92" i="4"/>
  <c r="AA102" i="4"/>
  <c r="Y102" i="4"/>
  <c r="X81" i="4"/>
  <c r="AH98" i="4"/>
  <c r="AF98" i="4"/>
  <c r="AF70" i="4"/>
  <c r="AH70" i="4"/>
  <c r="AH72" i="4"/>
  <c r="AF72" i="4"/>
  <c r="AG91" i="4"/>
  <c r="AE91" i="4"/>
  <c r="AL91" i="4" s="1"/>
  <c r="AI91" i="4"/>
  <c r="AB93" i="4"/>
  <c r="AA86" i="4"/>
  <c r="Y83" i="4"/>
  <c r="AA83" i="4"/>
  <c r="V98" i="4"/>
  <c r="AA85" i="4"/>
  <c r="Y85" i="4"/>
  <c r="V74" i="4"/>
  <c r="Y101" i="4"/>
  <c r="AA101" i="4"/>
  <c r="X85" i="4"/>
  <c r="X78" i="4"/>
  <c r="AB97" i="4"/>
  <c r="V92" i="4"/>
  <c r="AB102" i="4"/>
  <c r="R82" i="4"/>
  <c r="T82" i="4"/>
  <c r="Y73" i="4"/>
  <c r="AA73" i="4"/>
  <c r="AF92" i="4"/>
  <c r="AH92" i="4"/>
  <c r="AF84" i="4"/>
  <c r="AH84" i="4"/>
  <c r="AF78" i="4"/>
  <c r="AH78" i="4"/>
  <c r="AF77" i="4"/>
  <c r="AH77" i="4"/>
  <c r="X72" i="4"/>
  <c r="Y72" i="4"/>
  <c r="AA72" i="4"/>
  <c r="Y92" i="4"/>
  <c r="AA92" i="4"/>
  <c r="AA98" i="4"/>
  <c r="Y98" i="4"/>
  <c r="X98" i="4"/>
  <c r="AA88" i="4"/>
  <c r="AA84" i="4"/>
  <c r="AJ91" i="4"/>
  <c r="AE75" i="4"/>
  <c r="AL75" i="4" s="1"/>
  <c r="AI75" i="4"/>
  <c r="AJ75" i="4" s="1"/>
  <c r="AG75" i="4"/>
  <c r="AM75" i="4" s="1"/>
  <c r="V77" i="4"/>
  <c r="Y77" i="4" s="1"/>
  <c r="X71" i="4"/>
  <c r="V84" i="4"/>
  <c r="Y84" i="4" s="1"/>
  <c r="AA70" i="4"/>
  <c r="Y70" i="4"/>
  <c r="AA78" i="4"/>
  <c r="AF87" i="4"/>
  <c r="AH87" i="4"/>
  <c r="AJ87" i="4" s="1"/>
  <c r="AM91" i="4"/>
  <c r="AF85" i="4"/>
  <c r="AH85" i="4"/>
  <c r="AF80" i="4"/>
  <c r="AG80" i="4" s="1"/>
  <c r="AM80" i="4" s="1"/>
  <c r="AN80" i="4" s="1"/>
  <c r="AH80" i="4"/>
  <c r="AJ80" i="4" s="1"/>
  <c r="AA77" i="4"/>
  <c r="AH76" i="4"/>
  <c r="AF76" i="4"/>
  <c r="X74" i="4"/>
  <c r="X103" i="4"/>
  <c r="AB96" i="4"/>
  <c r="AF101" i="4"/>
  <c r="AH101" i="4"/>
  <c r="AF94" i="4"/>
  <c r="AH94" i="4"/>
  <c r="AB71" i="4"/>
  <c r="V71" i="4"/>
  <c r="Y71" i="4" s="1"/>
  <c r="AB103" i="4"/>
  <c r="R95" i="4"/>
  <c r="T95" i="4"/>
  <c r="AB95" i="4" s="1"/>
  <c r="V88" i="4"/>
  <c r="Y88" i="4" s="1"/>
  <c r="S82" i="4"/>
  <c r="U82" i="4"/>
  <c r="V82" i="4" s="1"/>
  <c r="AB73" i="4"/>
  <c r="AF48" i="4"/>
  <c r="AG48" i="4" s="1"/>
  <c r="AM48" i="4" s="1"/>
  <c r="AH48" i="4"/>
  <c r="AA62" i="4"/>
  <c r="X62" i="4"/>
  <c r="AF40" i="4"/>
  <c r="AH40" i="4"/>
  <c r="Y66" i="4"/>
  <c r="AA66" i="4"/>
  <c r="AF58" i="4"/>
  <c r="AH58" i="4"/>
  <c r="Y47" i="4"/>
  <c r="AA47" i="4"/>
  <c r="Y35" i="4"/>
  <c r="AA35" i="4"/>
  <c r="Y67" i="4"/>
  <c r="AA67" i="4"/>
  <c r="AE46" i="4"/>
  <c r="AI46" i="4"/>
  <c r="AJ56" i="4"/>
  <c r="AB62" i="4"/>
  <c r="V62" i="4"/>
  <c r="Y62" i="4" s="1"/>
  <c r="V36" i="4"/>
  <c r="V61" i="4"/>
  <c r="AH46" i="4"/>
  <c r="AJ46" i="4" s="1"/>
  <c r="AF46" i="4"/>
  <c r="AG46" i="4" s="1"/>
  <c r="AM46" i="4" s="1"/>
  <c r="AB42" i="4"/>
  <c r="S55" i="4"/>
  <c r="U55" i="4"/>
  <c r="V55" i="4" s="1"/>
  <c r="AA68" i="4"/>
  <c r="Y68" i="4"/>
  <c r="AH66" i="4"/>
  <c r="AF66" i="4"/>
  <c r="V57" i="4"/>
  <c r="AA52" i="4"/>
  <c r="Y52" i="4"/>
  <c r="AA42" i="4"/>
  <c r="AB47" i="4"/>
  <c r="AB35" i="4"/>
  <c r="AA41" i="4"/>
  <c r="X41" i="4"/>
  <c r="X38" i="4"/>
  <c r="AA38" i="4"/>
  <c r="V63" i="4"/>
  <c r="AF67" i="4"/>
  <c r="AH67" i="4"/>
  <c r="AL46" i="4"/>
  <c r="R45" i="4"/>
  <c r="T45" i="4"/>
  <c r="AF57" i="4"/>
  <c r="AH57" i="4"/>
  <c r="AE53" i="4"/>
  <c r="AL53" i="4" s="1"/>
  <c r="AI53" i="4"/>
  <c r="R55" i="4"/>
  <c r="T55" i="4"/>
  <c r="AF36" i="4"/>
  <c r="AH36" i="4"/>
  <c r="AF61" i="4"/>
  <c r="AH61" i="4"/>
  <c r="AB51" i="4"/>
  <c r="AH41" i="4"/>
  <c r="AF41" i="4"/>
  <c r="Y60" i="4"/>
  <c r="AA60" i="4"/>
  <c r="AF39" i="4"/>
  <c r="AH39" i="4"/>
  <c r="X67" i="4"/>
  <c r="Y63" i="4"/>
  <c r="AA63" i="4"/>
  <c r="S59" i="4"/>
  <c r="U59" i="4"/>
  <c r="X35" i="4"/>
  <c r="V41" i="4"/>
  <c r="Y41" i="4" s="1"/>
  <c r="R49" i="4"/>
  <c r="T49" i="4"/>
  <c r="AB68" i="4"/>
  <c r="AH53" i="4"/>
  <c r="AJ53" i="4" s="1"/>
  <c r="AF53" i="4"/>
  <c r="AG53" i="4" s="1"/>
  <c r="AM53" i="4" s="1"/>
  <c r="AN53" i="4" s="1"/>
  <c r="AB52" i="4"/>
  <c r="Y42" i="4"/>
  <c r="Y43" i="4"/>
  <c r="AA43" i="4"/>
  <c r="AH37" i="4"/>
  <c r="AF37" i="4"/>
  <c r="V38" i="4"/>
  <c r="Y38" i="4" s="1"/>
  <c r="AB38" i="4"/>
  <c r="X66" i="4"/>
  <c r="U45" i="4"/>
  <c r="V45" i="4" s="1"/>
  <c r="S45" i="4"/>
  <c r="X45" i="4" s="1"/>
  <c r="AM56" i="4"/>
  <c r="AN56" i="4" s="1"/>
  <c r="AG50" i="4"/>
  <c r="AM50" i="4" s="1"/>
  <c r="AI50" i="4"/>
  <c r="AE50" i="4"/>
  <c r="AL50" i="4" s="1"/>
  <c r="AA40" i="4"/>
  <c r="Y57" i="4"/>
  <c r="AA57" i="4"/>
  <c r="V40" i="4"/>
  <c r="Y40" i="4" s="1"/>
  <c r="AF63" i="4"/>
  <c r="AH63" i="4"/>
  <c r="R59" i="4"/>
  <c r="T59" i="4"/>
  <c r="AB59" i="4" s="1"/>
  <c r="AJ50" i="4"/>
  <c r="AA36" i="4"/>
  <c r="Y36" i="4"/>
  <c r="S49" i="4"/>
  <c r="X49" i="4" s="1"/>
  <c r="U49" i="4"/>
  <c r="V49" i="4" s="1"/>
  <c r="X63" i="4"/>
  <c r="Y61" i="4"/>
  <c r="AA61" i="4"/>
  <c r="AE48" i="4"/>
  <c r="AL48" i="4" s="1"/>
  <c r="AI48" i="4"/>
  <c r="Y51" i="4"/>
  <c r="AA51" i="4"/>
  <c r="AA58" i="4"/>
  <c r="Y58" i="4"/>
  <c r="V39" i="4"/>
  <c r="AB43" i="4"/>
  <c r="V43" i="4"/>
  <c r="AA37" i="4"/>
  <c r="Y37" i="4"/>
  <c r="X37" i="4"/>
  <c r="AB60" i="4"/>
  <c r="V66" i="4"/>
  <c r="Y39" i="4"/>
  <c r="AA39" i="4"/>
  <c r="X32" i="4"/>
  <c r="AH96" i="2"/>
  <c r="AF96" i="2"/>
  <c r="AH117" i="2"/>
  <c r="AF117" i="2"/>
  <c r="AG117" i="2" s="1"/>
  <c r="AM117" i="2" s="1"/>
  <c r="AE98" i="2"/>
  <c r="AL98" i="2" s="1"/>
  <c r="AG98" i="2"/>
  <c r="AI98" i="2"/>
  <c r="AJ98" i="2" s="1"/>
  <c r="S116" i="2"/>
  <c r="U116" i="2"/>
  <c r="AA130" i="2"/>
  <c r="Y130" i="2"/>
  <c r="AA106" i="2"/>
  <c r="AB91" i="2"/>
  <c r="AB87" i="2"/>
  <c r="AL83" i="2"/>
  <c r="S123" i="2"/>
  <c r="U123" i="2"/>
  <c r="Y109" i="2"/>
  <c r="AA109" i="2"/>
  <c r="AH128" i="2"/>
  <c r="AF128" i="2"/>
  <c r="AA122" i="2"/>
  <c r="AA96" i="2"/>
  <c r="V86" i="2"/>
  <c r="AA103" i="2"/>
  <c r="Y103" i="2"/>
  <c r="R116" i="2"/>
  <c r="T116" i="2"/>
  <c r="AB116" i="2" s="1"/>
  <c r="AF130" i="2"/>
  <c r="AH130" i="2"/>
  <c r="V115" i="2"/>
  <c r="X109" i="2"/>
  <c r="AF106" i="2"/>
  <c r="AH106" i="2"/>
  <c r="AB129" i="2"/>
  <c r="AF107" i="2"/>
  <c r="AH107" i="2"/>
  <c r="S108" i="2"/>
  <c r="X108" i="2" s="1"/>
  <c r="U108" i="2"/>
  <c r="AB125" i="2"/>
  <c r="AB113" i="2"/>
  <c r="Y94" i="2"/>
  <c r="AA94" i="2"/>
  <c r="AB119" i="2"/>
  <c r="Y102" i="2"/>
  <c r="AA102" i="2"/>
  <c r="X97" i="2"/>
  <c r="AA90" i="2"/>
  <c r="AB72" i="2"/>
  <c r="AA70" i="2"/>
  <c r="Y70" i="2"/>
  <c r="V130" i="2"/>
  <c r="AB81" i="2"/>
  <c r="AA78" i="2"/>
  <c r="Y78" i="2"/>
  <c r="V74" i="2"/>
  <c r="Y81" i="2"/>
  <c r="AA81" i="2"/>
  <c r="AF115" i="2"/>
  <c r="AH115" i="2"/>
  <c r="V85" i="2"/>
  <c r="AF122" i="2"/>
  <c r="AH122" i="2"/>
  <c r="AA97" i="2"/>
  <c r="R92" i="2"/>
  <c r="T92" i="2"/>
  <c r="AB84" i="2"/>
  <c r="X76" i="2"/>
  <c r="AA76" i="2"/>
  <c r="AA74" i="2"/>
  <c r="Y74" i="2"/>
  <c r="AB133" i="2"/>
  <c r="AB103" i="2"/>
  <c r="V106" i="2"/>
  <c r="Y106" i="2" s="1"/>
  <c r="AH112" i="2"/>
  <c r="AF112" i="2"/>
  <c r="AG105" i="2"/>
  <c r="AM105" i="2" s="1"/>
  <c r="AI105" i="2"/>
  <c r="AE105" i="2"/>
  <c r="AL105" i="2" s="1"/>
  <c r="AN105" i="2" s="1"/>
  <c r="AB71" i="2"/>
  <c r="AM75" i="2"/>
  <c r="V77" i="2"/>
  <c r="V118" i="2"/>
  <c r="X120" i="2"/>
  <c r="X132" i="2"/>
  <c r="AA132" i="2"/>
  <c r="Y132" i="2"/>
  <c r="V96" i="2"/>
  <c r="Y96" i="2" s="1"/>
  <c r="AA126" i="2"/>
  <c r="Y126" i="2"/>
  <c r="X126" i="2"/>
  <c r="AA82" i="2"/>
  <c r="Y82" i="2"/>
  <c r="Y121" i="2"/>
  <c r="AA121" i="2"/>
  <c r="X128" i="2"/>
  <c r="AE111" i="2"/>
  <c r="AL111" i="2" s="1"/>
  <c r="AI111" i="2"/>
  <c r="AJ111" i="2" s="1"/>
  <c r="AG111" i="2"/>
  <c r="X103" i="2"/>
  <c r="Y113" i="2"/>
  <c r="AA113" i="2"/>
  <c r="AB94" i="2"/>
  <c r="Y110" i="2"/>
  <c r="AA110" i="2"/>
  <c r="AB102" i="2"/>
  <c r="V97" i="2"/>
  <c r="Y97" i="2" s="1"/>
  <c r="AF90" i="2"/>
  <c r="AH90" i="2"/>
  <c r="Y72" i="2"/>
  <c r="AA72" i="2"/>
  <c r="Y73" i="2"/>
  <c r="AA73" i="2"/>
  <c r="AB70" i="2"/>
  <c r="X130" i="2"/>
  <c r="AJ88" i="2"/>
  <c r="X82" i="2"/>
  <c r="V107" i="2"/>
  <c r="X90" i="2"/>
  <c r="AB78" i="2"/>
  <c r="X74" i="2"/>
  <c r="AF118" i="2"/>
  <c r="AH118" i="2"/>
  <c r="AA115" i="2"/>
  <c r="Y115" i="2"/>
  <c r="X115" i="2"/>
  <c r="V80" i="2"/>
  <c r="Y80" i="2" s="1"/>
  <c r="AB80" i="2"/>
  <c r="Y129" i="2"/>
  <c r="AA129" i="2"/>
  <c r="AA107" i="2"/>
  <c r="Y107" i="2"/>
  <c r="R108" i="2"/>
  <c r="T108" i="2"/>
  <c r="AB108" i="2" s="1"/>
  <c r="AF85" i="2"/>
  <c r="AH85" i="2"/>
  <c r="Y125" i="2"/>
  <c r="AA125" i="2"/>
  <c r="AI117" i="2"/>
  <c r="AE117" i="2"/>
  <c r="AL117" i="2" s="1"/>
  <c r="AM111" i="2"/>
  <c r="S131" i="2"/>
  <c r="U131" i="2"/>
  <c r="AJ127" i="2"/>
  <c r="AF86" i="2"/>
  <c r="AH86" i="2"/>
  <c r="Y120" i="2"/>
  <c r="AA120" i="2"/>
  <c r="AF77" i="2"/>
  <c r="AH77" i="2"/>
  <c r="AM127" i="2"/>
  <c r="AG101" i="2"/>
  <c r="AM101" i="2" s="1"/>
  <c r="AI101" i="2"/>
  <c r="AJ101" i="2" s="1"/>
  <c r="AE101" i="2"/>
  <c r="AL101" i="2" s="1"/>
  <c r="AE95" i="2"/>
  <c r="AL95" i="2" s="1"/>
  <c r="AN95" i="2" s="1"/>
  <c r="AI95" i="2"/>
  <c r="AA133" i="2"/>
  <c r="Y133" i="2"/>
  <c r="X106" i="2"/>
  <c r="Y128" i="2"/>
  <c r="AA128" i="2"/>
  <c r="AE127" i="2"/>
  <c r="AL127" i="2" s="1"/>
  <c r="AN127" i="2" s="1"/>
  <c r="AI127" i="2"/>
  <c r="AG127" i="2"/>
  <c r="Y118" i="2"/>
  <c r="AA118" i="2"/>
  <c r="AF132" i="2"/>
  <c r="AH132" i="2"/>
  <c r="X119" i="2"/>
  <c r="Y119" i="2"/>
  <c r="AA119" i="2"/>
  <c r="AF93" i="2"/>
  <c r="AG93" i="2" s="1"/>
  <c r="AM93" i="2" s="1"/>
  <c r="AN93" i="2" s="1"/>
  <c r="AH93" i="2"/>
  <c r="AJ93" i="2" s="1"/>
  <c r="AH97" i="2"/>
  <c r="AF97" i="2"/>
  <c r="S92" i="2"/>
  <c r="X92" i="2" s="1"/>
  <c r="U92" i="2"/>
  <c r="V92" i="2" s="1"/>
  <c r="V76" i="2"/>
  <c r="Y76" i="2" s="1"/>
  <c r="AB76" i="2"/>
  <c r="AF74" i="2"/>
  <c r="AH74" i="2"/>
  <c r="AA112" i="2"/>
  <c r="Y112" i="2"/>
  <c r="AA71" i="2"/>
  <c r="Y71" i="2"/>
  <c r="AE83" i="2"/>
  <c r="AI83" i="2"/>
  <c r="AJ83" i="2" s="1"/>
  <c r="AG83" i="2"/>
  <c r="AM83" i="2" s="1"/>
  <c r="AE75" i="2"/>
  <c r="AL75" i="2" s="1"/>
  <c r="AI75" i="2"/>
  <c r="AJ75" i="2" s="1"/>
  <c r="AG75" i="2"/>
  <c r="X80" i="2"/>
  <c r="AA80" i="2"/>
  <c r="V122" i="2"/>
  <c r="Y122" i="2" s="1"/>
  <c r="X96" i="2"/>
  <c r="AF126" i="2"/>
  <c r="AH126" i="2"/>
  <c r="AB82" i="2"/>
  <c r="AB121" i="2"/>
  <c r="AJ105" i="2"/>
  <c r="AA91" i="2"/>
  <c r="Y91" i="2"/>
  <c r="Y85" i="2"/>
  <c r="AA85" i="2"/>
  <c r="V128" i="2"/>
  <c r="AE88" i="2"/>
  <c r="AL88" i="2" s="1"/>
  <c r="AI88" i="2"/>
  <c r="AG88" i="2"/>
  <c r="AM88" i="2" s="1"/>
  <c r="R131" i="2"/>
  <c r="T131" i="2"/>
  <c r="AB131" i="2" s="1"/>
  <c r="AB110" i="2"/>
  <c r="AM98" i="2"/>
  <c r="AH95" i="2"/>
  <c r="AJ95" i="2" s="1"/>
  <c r="AF95" i="2"/>
  <c r="AG95" i="2" s="1"/>
  <c r="AM95" i="2" s="1"/>
  <c r="AA87" i="2"/>
  <c r="Y87" i="2"/>
  <c r="X84" i="2"/>
  <c r="AA84" i="2"/>
  <c r="Y84" i="2"/>
  <c r="Y86" i="2"/>
  <c r="AA86" i="2"/>
  <c r="AB73" i="2"/>
  <c r="AB120" i="2"/>
  <c r="R123" i="2"/>
  <c r="T123" i="2"/>
  <c r="AB123" i="2" s="1"/>
  <c r="AB109" i="2"/>
  <c r="X121" i="2"/>
  <c r="X107" i="2"/>
  <c r="V90" i="2"/>
  <c r="Y90" i="2" s="1"/>
  <c r="Y77" i="2"/>
  <c r="AA77" i="2"/>
  <c r="AF68" i="2"/>
  <c r="AH68" i="2"/>
  <c r="AA59" i="2"/>
  <c r="X47" i="2"/>
  <c r="AA38" i="2"/>
  <c r="V58" i="2"/>
  <c r="AF49" i="2"/>
  <c r="AH49" i="2"/>
  <c r="AH57" i="2"/>
  <c r="AJ57" i="2" s="1"/>
  <c r="AF57" i="2"/>
  <c r="AG57" i="2" s="1"/>
  <c r="AH48" i="2"/>
  <c r="AF48" i="2"/>
  <c r="Y58" i="2"/>
  <c r="AA58" i="2"/>
  <c r="AA67" i="2"/>
  <c r="AF59" i="2"/>
  <c r="AH59" i="2"/>
  <c r="AF39" i="2"/>
  <c r="AH39" i="2"/>
  <c r="V48" i="2"/>
  <c r="AF53" i="2"/>
  <c r="AH53" i="2"/>
  <c r="Y52" i="2"/>
  <c r="AA52" i="2"/>
  <c r="X67" i="2"/>
  <c r="X59" i="2"/>
  <c r="V39" i="2"/>
  <c r="Y39" i="2" s="1"/>
  <c r="X38" i="2"/>
  <c r="AB56" i="2"/>
  <c r="AA40" i="2"/>
  <c r="Y40" i="2"/>
  <c r="V53" i="2"/>
  <c r="V52" i="2"/>
  <c r="AB36" i="2"/>
  <c r="AB37" i="2"/>
  <c r="AF46" i="2"/>
  <c r="AH46" i="2"/>
  <c r="AM57" i="2"/>
  <c r="AN57" i="2" s="1"/>
  <c r="AF35" i="2"/>
  <c r="AH35" i="2"/>
  <c r="AF63" i="2"/>
  <c r="AH63" i="2"/>
  <c r="V35" i="2"/>
  <c r="AH52" i="2"/>
  <c r="AF52" i="2"/>
  <c r="AA36" i="2"/>
  <c r="Y36" i="2"/>
  <c r="AB42" i="2"/>
  <c r="AJ60" i="2"/>
  <c r="AF67" i="2"/>
  <c r="AH67" i="2"/>
  <c r="AA41" i="2"/>
  <c r="Y41" i="2"/>
  <c r="V49" i="2"/>
  <c r="AA39" i="2"/>
  <c r="AH66" i="2"/>
  <c r="AF66" i="2"/>
  <c r="V67" i="2"/>
  <c r="Y67" i="2" s="1"/>
  <c r="V59" i="2"/>
  <c r="Y59" i="2" s="1"/>
  <c r="X36" i="2"/>
  <c r="Y43" i="2"/>
  <c r="V38" i="2"/>
  <c r="Y38" i="2" s="1"/>
  <c r="AA56" i="2"/>
  <c r="Y56" i="2"/>
  <c r="AB40" i="2"/>
  <c r="X66" i="2"/>
  <c r="V61" i="2"/>
  <c r="AB61" i="2"/>
  <c r="AA37" i="2"/>
  <c r="Y37" i="2"/>
  <c r="V68" i="2"/>
  <c r="Y68" i="2" s="1"/>
  <c r="X62" i="2"/>
  <c r="AA47" i="2"/>
  <c r="AH58" i="2"/>
  <c r="AF58" i="2"/>
  <c r="AE42" i="2"/>
  <c r="AL42" i="2" s="1"/>
  <c r="AI42" i="2"/>
  <c r="Y53" i="2"/>
  <c r="AA53" i="2"/>
  <c r="V63" i="2"/>
  <c r="Y63" i="2" s="1"/>
  <c r="X53" i="2"/>
  <c r="AA62" i="2"/>
  <c r="Y46" i="2"/>
  <c r="AA46" i="2"/>
  <c r="X46" i="2"/>
  <c r="AB45" i="2"/>
  <c r="Y48" i="2"/>
  <c r="AA48" i="2"/>
  <c r="AH51" i="2"/>
  <c r="AF51" i="2"/>
  <c r="AH47" i="2"/>
  <c r="AF47" i="2"/>
  <c r="Y35" i="2"/>
  <c r="AA35" i="2"/>
  <c r="Y45" i="2"/>
  <c r="AA45" i="2"/>
  <c r="AA68" i="2"/>
  <c r="AI55" i="2"/>
  <c r="AE55" i="2"/>
  <c r="AL55" i="2" s="1"/>
  <c r="AG55" i="2"/>
  <c r="AM55" i="2" s="1"/>
  <c r="AA63" i="2"/>
  <c r="AB41" i="2"/>
  <c r="V47" i="2"/>
  <c r="Y47" i="2" s="1"/>
  <c r="AH38" i="2"/>
  <c r="AF38" i="2"/>
  <c r="X35" i="2"/>
  <c r="X45" i="2"/>
  <c r="X51" i="2"/>
  <c r="Y51" i="2"/>
  <c r="AA51" i="2"/>
  <c r="AA66" i="2"/>
  <c r="X58" i="2"/>
  <c r="AI60" i="2"/>
  <c r="AE60" i="2"/>
  <c r="AL60" i="2" s="1"/>
  <c r="AG60" i="2"/>
  <c r="AM60" i="2" s="1"/>
  <c r="X63" i="2"/>
  <c r="AB43" i="2"/>
  <c r="AA43" i="2"/>
  <c r="Y49" i="2"/>
  <c r="AA49" i="2"/>
  <c r="V66" i="2"/>
  <c r="Y66" i="2" s="1"/>
  <c r="AI50" i="2"/>
  <c r="AJ50" i="2" s="1"/>
  <c r="AE50" i="2"/>
  <c r="AL50" i="2" s="1"/>
  <c r="AN50" i="2" s="1"/>
  <c r="AG50" i="2"/>
  <c r="AM50" i="2" s="1"/>
  <c r="AH62" i="2"/>
  <c r="AF62" i="2"/>
  <c r="X61" i="2"/>
  <c r="AA61" i="2"/>
  <c r="Y61" i="2"/>
  <c r="X68" i="2"/>
  <c r="AJ55" i="2"/>
  <c r="V62" i="2"/>
  <c r="Y62" i="2" s="1"/>
  <c r="S60" i="1"/>
  <c r="U60" i="1"/>
  <c r="AB55" i="1"/>
  <c r="Y62" i="1"/>
  <c r="AA62" i="1"/>
  <c r="AH56" i="1"/>
  <c r="AF56" i="1"/>
  <c r="X58" i="1"/>
  <c r="X55" i="1"/>
  <c r="R60" i="1"/>
  <c r="T60" i="1"/>
  <c r="AB60" i="1" s="1"/>
  <c r="AA63" i="1"/>
  <c r="AA58" i="1"/>
  <c r="AB62" i="1"/>
  <c r="AA56" i="1"/>
  <c r="Y56" i="1"/>
  <c r="X56" i="1"/>
  <c r="V58" i="1"/>
  <c r="Y58" i="1" s="1"/>
  <c r="X61" i="1"/>
  <c r="AA61" i="1"/>
  <c r="Y61" i="1"/>
  <c r="AA59" i="1"/>
  <c r="Y59" i="1"/>
  <c r="AA55" i="1"/>
  <c r="Y55" i="1"/>
  <c r="AB57" i="1"/>
  <c r="AF63" i="1"/>
  <c r="AH63" i="1"/>
  <c r="AF58" i="1"/>
  <c r="AH58" i="1"/>
  <c r="X57" i="1"/>
  <c r="AA57" i="1"/>
  <c r="Y57" i="1"/>
  <c r="V63" i="1"/>
  <c r="Y63" i="1" s="1"/>
  <c r="AH61" i="1"/>
  <c r="AF61" i="1"/>
  <c r="AB59" i="1"/>
  <c r="X49" i="1"/>
  <c r="Y52" i="1"/>
  <c r="AA52" i="1"/>
  <c r="Y48" i="1"/>
  <c r="AA48" i="1"/>
  <c r="AA53" i="1"/>
  <c r="Y53" i="1"/>
  <c r="V46" i="1"/>
  <c r="Y46" i="1" s="1"/>
  <c r="AA46" i="1"/>
  <c r="AM47" i="1"/>
  <c r="AN47" i="1" s="1"/>
  <c r="AA49" i="1"/>
  <c r="Y49" i="1"/>
  <c r="R50" i="1"/>
  <c r="T50" i="1"/>
  <c r="AB45" i="1"/>
  <c r="AJ47" i="1"/>
  <c r="AB49" i="1"/>
  <c r="S50" i="1"/>
  <c r="X50" i="1" s="1"/>
  <c r="U50" i="1"/>
  <c r="V50" i="1" s="1"/>
  <c r="AH46" i="1"/>
  <c r="AF46" i="1"/>
  <c r="AB52" i="1"/>
  <c r="AB48" i="1"/>
  <c r="AB53" i="1"/>
  <c r="AH51" i="1"/>
  <c r="AJ51" i="1" s="1"/>
  <c r="AF51" i="1"/>
  <c r="AG51" i="1" s="1"/>
  <c r="X46" i="1"/>
  <c r="AM51" i="1"/>
  <c r="AN51" i="1" s="1"/>
  <c r="AA45" i="1"/>
  <c r="Y45" i="1"/>
  <c r="AB41" i="1"/>
  <c r="AH36" i="1"/>
  <c r="AF36" i="1"/>
  <c r="X37" i="1"/>
  <c r="AA37" i="1"/>
  <c r="Y37" i="1"/>
  <c r="V36" i="1"/>
  <c r="Y36" i="1" s="1"/>
  <c r="Y38" i="1"/>
  <c r="AA38" i="1"/>
  <c r="AA36" i="1"/>
  <c r="X36" i="1"/>
  <c r="X39" i="1"/>
  <c r="X35" i="1"/>
  <c r="AB39" i="1"/>
  <c r="AB35" i="1"/>
  <c r="AB38" i="1"/>
  <c r="AA43" i="1"/>
  <c r="Y43" i="1"/>
  <c r="S40" i="1"/>
  <c r="U40" i="1"/>
  <c r="V40" i="1" s="1"/>
  <c r="AB42" i="1"/>
  <c r="AA39" i="1"/>
  <c r="Y39" i="1"/>
  <c r="AA35" i="1"/>
  <c r="X41" i="1"/>
  <c r="AA41" i="1"/>
  <c r="Y41" i="1"/>
  <c r="R40" i="1"/>
  <c r="T40" i="1"/>
  <c r="Y42" i="1"/>
  <c r="AA42" i="1"/>
  <c r="AB37" i="1"/>
  <c r="AB43" i="1"/>
  <c r="M32" i="1"/>
  <c r="T32" i="1" s="1"/>
  <c r="U32" i="1"/>
  <c r="V32" i="1" s="1"/>
  <c r="V32" i="4"/>
  <c r="T32" i="2"/>
  <c r="AB32" i="2" s="1"/>
  <c r="AH32" i="2" s="1"/>
  <c r="AA33" i="4"/>
  <c r="X33" i="4"/>
  <c r="V33" i="4"/>
  <c r="Y33" i="4" s="1"/>
  <c r="AB32" i="4"/>
  <c r="AA31" i="4"/>
  <c r="Y31" i="4"/>
  <c r="AF33" i="4"/>
  <c r="AH33" i="4"/>
  <c r="AB31" i="4"/>
  <c r="Y32" i="4"/>
  <c r="AA32" i="4"/>
  <c r="R33" i="2"/>
  <c r="X33" i="2" s="1"/>
  <c r="V33" i="2"/>
  <c r="U31" i="2"/>
  <c r="S31" i="2"/>
  <c r="R31" i="2"/>
  <c r="T31" i="2"/>
  <c r="AB31" i="2" s="1"/>
  <c r="AA32" i="2"/>
  <c r="X32" i="2"/>
  <c r="AB33" i="2"/>
  <c r="P33" i="1"/>
  <c r="M33" i="1"/>
  <c r="U31" i="1"/>
  <c r="V31" i="1" s="1"/>
  <c r="Y31" i="1" s="1"/>
  <c r="AA31" i="1"/>
  <c r="AI31" i="1" s="1"/>
  <c r="X31" i="1"/>
  <c r="AM129" i="4" l="1"/>
  <c r="AE111" i="4"/>
  <c r="AI111" i="4"/>
  <c r="AF121" i="4"/>
  <c r="AH121" i="4"/>
  <c r="AJ132" i="4"/>
  <c r="AE112" i="4"/>
  <c r="AL112" i="4" s="1"/>
  <c r="AI112" i="4"/>
  <c r="AF112" i="4"/>
  <c r="AG112" i="4" s="1"/>
  <c r="AM112" i="4" s="1"/>
  <c r="AH112" i="4"/>
  <c r="AJ112" i="4" s="1"/>
  <c r="X106" i="4"/>
  <c r="AF125" i="4"/>
  <c r="AG125" i="4" s="1"/>
  <c r="AM125" i="4" s="1"/>
  <c r="AH125" i="4"/>
  <c r="AN119" i="4"/>
  <c r="AJ109" i="4"/>
  <c r="AH110" i="4"/>
  <c r="AF110" i="4"/>
  <c r="AG110" i="4" s="1"/>
  <c r="AM110" i="4" s="1"/>
  <c r="AJ122" i="4"/>
  <c r="AN122" i="4" s="1"/>
  <c r="AI115" i="4"/>
  <c r="AE115" i="4"/>
  <c r="AL115" i="4" s="1"/>
  <c r="AF126" i="4"/>
  <c r="AH126" i="4"/>
  <c r="AJ126" i="4" s="1"/>
  <c r="AG117" i="4"/>
  <c r="AE117" i="4"/>
  <c r="AI117" i="4"/>
  <c r="AJ117" i="4" s="1"/>
  <c r="AM105" i="4"/>
  <c r="AH111" i="4"/>
  <c r="AJ111" i="4" s="1"/>
  <c r="AF111" i="4"/>
  <c r="AG111" i="4" s="1"/>
  <c r="AM111" i="4" s="1"/>
  <c r="AM130" i="4"/>
  <c r="AN123" i="4"/>
  <c r="AH120" i="4"/>
  <c r="AF120" i="4"/>
  <c r="AN128" i="4"/>
  <c r="AG107" i="4"/>
  <c r="AM107" i="4" s="1"/>
  <c r="AE107" i="4"/>
  <c r="AL107" i="4" s="1"/>
  <c r="AI107" i="4"/>
  <c r="AM127" i="4"/>
  <c r="AL111" i="4"/>
  <c r="AF130" i="4"/>
  <c r="AH130" i="4"/>
  <c r="AJ130" i="4" s="1"/>
  <c r="AE110" i="4"/>
  <c r="AL110" i="4" s="1"/>
  <c r="AI110" i="4"/>
  <c r="AG120" i="4"/>
  <c r="AM120" i="4" s="1"/>
  <c r="AE120" i="4"/>
  <c r="AL120" i="4" s="1"/>
  <c r="AI120" i="4"/>
  <c r="AA106" i="4"/>
  <c r="Y106" i="4"/>
  <c r="AF113" i="4"/>
  <c r="AH113" i="4"/>
  <c r="AE126" i="4"/>
  <c r="AL126" i="4" s="1"/>
  <c r="AN126" i="4" s="1"/>
  <c r="AI126" i="4"/>
  <c r="AG126" i="4"/>
  <c r="AH115" i="4"/>
  <c r="AJ115" i="4" s="1"/>
  <c r="AF115" i="4"/>
  <c r="AG115" i="4" s="1"/>
  <c r="AM115" i="4" s="1"/>
  <c r="AH116" i="4"/>
  <c r="AF116" i="4"/>
  <c r="AG116" i="4" s="1"/>
  <c r="AM116" i="4" s="1"/>
  <c r="AG129" i="4"/>
  <c r="AE129" i="4"/>
  <c r="AL129" i="4" s="1"/>
  <c r="AI129" i="4"/>
  <c r="AJ129" i="4" s="1"/>
  <c r="AE116" i="4"/>
  <c r="AL116" i="4" s="1"/>
  <c r="AI116" i="4"/>
  <c r="AI130" i="4"/>
  <c r="AE130" i="4"/>
  <c r="AL130" i="4" s="1"/>
  <c r="AG130" i="4"/>
  <c r="AJ133" i="4"/>
  <c r="AL117" i="4"/>
  <c r="AE109" i="4"/>
  <c r="AL109" i="4" s="1"/>
  <c r="AI109" i="4"/>
  <c r="AG109" i="4"/>
  <c r="AM109" i="4" s="1"/>
  <c r="AG108" i="4"/>
  <c r="AM108" i="4" s="1"/>
  <c r="AI108" i="4"/>
  <c r="AJ108" i="4" s="1"/>
  <c r="AE108" i="4"/>
  <c r="AL108" i="4" s="1"/>
  <c r="AE125" i="4"/>
  <c r="AL125" i="4" s="1"/>
  <c r="AI125" i="4"/>
  <c r="AE118" i="4"/>
  <c r="AL118" i="4" s="1"/>
  <c r="AI118" i="4"/>
  <c r="AJ118" i="4" s="1"/>
  <c r="AG118" i="4"/>
  <c r="AM118" i="4" s="1"/>
  <c r="AM117" i="4"/>
  <c r="AH106" i="4"/>
  <c r="AF106" i="4"/>
  <c r="AJ107" i="4"/>
  <c r="AE105" i="4"/>
  <c r="AL105" i="4" s="1"/>
  <c r="AI105" i="4"/>
  <c r="AJ105" i="4" s="1"/>
  <c r="AG105" i="4"/>
  <c r="AM126" i="4"/>
  <c r="AG121" i="4"/>
  <c r="AM121" i="4" s="1"/>
  <c r="AI121" i="4"/>
  <c r="AE121" i="4"/>
  <c r="AL121" i="4" s="1"/>
  <c r="AG132" i="4"/>
  <c r="AM132" i="4" s="1"/>
  <c r="AE132" i="4"/>
  <c r="AL132" i="4" s="1"/>
  <c r="AN132" i="4" s="1"/>
  <c r="AI132" i="4"/>
  <c r="AE113" i="4"/>
  <c r="AL113" i="4" s="1"/>
  <c r="AI113" i="4"/>
  <c r="AG113" i="4"/>
  <c r="AM113" i="4" s="1"/>
  <c r="V106" i="4"/>
  <c r="AN131" i="4"/>
  <c r="AE127" i="4"/>
  <c r="AL127" i="4" s="1"/>
  <c r="AI127" i="4"/>
  <c r="AJ127" i="4" s="1"/>
  <c r="AG127" i="4"/>
  <c r="AE133" i="4"/>
  <c r="AL133" i="4" s="1"/>
  <c r="AN133" i="4" s="1"/>
  <c r="AI133" i="4"/>
  <c r="AG133" i="4"/>
  <c r="AM133" i="4" s="1"/>
  <c r="AM78" i="4"/>
  <c r="AA82" i="4"/>
  <c r="Y82" i="4"/>
  <c r="AN91" i="4"/>
  <c r="AE103" i="4"/>
  <c r="AI103" i="4"/>
  <c r="AG103" i="4"/>
  <c r="AM103" i="4" s="1"/>
  <c r="AF73" i="4"/>
  <c r="AG73" i="4" s="1"/>
  <c r="AM73" i="4" s="1"/>
  <c r="AH73" i="4"/>
  <c r="AH95" i="4"/>
  <c r="AF95" i="4"/>
  <c r="AJ101" i="4"/>
  <c r="AG77" i="4"/>
  <c r="AM77" i="4" s="1"/>
  <c r="AE77" i="4"/>
  <c r="AL77" i="4" s="1"/>
  <c r="AI77" i="4"/>
  <c r="AJ77" i="4" s="1"/>
  <c r="AE70" i="4"/>
  <c r="AI70" i="4"/>
  <c r="AJ70" i="4" s="1"/>
  <c r="AG70" i="4"/>
  <c r="AM70" i="4" s="1"/>
  <c r="AG92" i="4"/>
  <c r="AE92" i="4"/>
  <c r="AI92" i="4"/>
  <c r="AG72" i="4"/>
  <c r="AE72" i="4"/>
  <c r="AI72" i="4"/>
  <c r="AJ84" i="4"/>
  <c r="AE73" i="4"/>
  <c r="AL73" i="4" s="1"/>
  <c r="AI73" i="4"/>
  <c r="AH102" i="4"/>
  <c r="AF102" i="4"/>
  <c r="AE85" i="4"/>
  <c r="AI85" i="4"/>
  <c r="AJ85" i="4" s="1"/>
  <c r="AG85" i="4"/>
  <c r="AE83" i="4"/>
  <c r="AL83" i="4" s="1"/>
  <c r="AI83" i="4"/>
  <c r="AL92" i="4"/>
  <c r="AL70" i="4"/>
  <c r="AH86" i="4"/>
  <c r="AF86" i="4"/>
  <c r="AI96" i="4"/>
  <c r="AE96" i="4"/>
  <c r="V95" i="4"/>
  <c r="Y95" i="4" s="1"/>
  <c r="AE94" i="4"/>
  <c r="AI94" i="4"/>
  <c r="AG94" i="4"/>
  <c r="AM94" i="4" s="1"/>
  <c r="AG76" i="4"/>
  <c r="AE76" i="4"/>
  <c r="AI76" i="4"/>
  <c r="AJ76" i="4" s="1"/>
  <c r="AB90" i="4"/>
  <c r="AE74" i="4"/>
  <c r="AL74" i="4" s="1"/>
  <c r="AI74" i="4"/>
  <c r="AJ74" i="4" s="1"/>
  <c r="AG74" i="4"/>
  <c r="AM74" i="4" s="1"/>
  <c r="AA95" i="4"/>
  <c r="AH71" i="4"/>
  <c r="AJ71" i="4" s="1"/>
  <c r="AF71" i="4"/>
  <c r="AI84" i="4"/>
  <c r="AE84" i="4"/>
  <c r="AL84" i="4" s="1"/>
  <c r="AG84" i="4"/>
  <c r="AM84" i="4" s="1"/>
  <c r="AM98" i="4"/>
  <c r="AM92" i="4"/>
  <c r="AM72" i="4"/>
  <c r="AL85" i="4"/>
  <c r="AF93" i="4"/>
  <c r="AH93" i="4"/>
  <c r="AJ93" i="4" s="1"/>
  <c r="AE97" i="4"/>
  <c r="AL97" i="4" s="1"/>
  <c r="AI97" i="4"/>
  <c r="AF81" i="4"/>
  <c r="AH81" i="4"/>
  <c r="AJ81" i="4" s="1"/>
  <c r="AL96" i="4"/>
  <c r="X95" i="4"/>
  <c r="AE71" i="4"/>
  <c r="AL71" i="4" s="1"/>
  <c r="AN71" i="4" s="1"/>
  <c r="AI71" i="4"/>
  <c r="AG71" i="4"/>
  <c r="AM71" i="4" s="1"/>
  <c r="AM76" i="4"/>
  <c r="Y90" i="4"/>
  <c r="AA90" i="4"/>
  <c r="AE81" i="4"/>
  <c r="AL81" i="4" s="1"/>
  <c r="AI81" i="4"/>
  <c r="AG81" i="4"/>
  <c r="AM81" i="4" s="1"/>
  <c r="AH103" i="4"/>
  <c r="AJ103" i="4" s="1"/>
  <c r="AF103" i="4"/>
  <c r="AL103" i="4"/>
  <c r="AM85" i="4"/>
  <c r="AE86" i="4"/>
  <c r="AL86" i="4" s="1"/>
  <c r="AG86" i="4"/>
  <c r="AM86" i="4" s="1"/>
  <c r="AI86" i="4"/>
  <c r="AE102" i="4"/>
  <c r="AL102" i="4" s="1"/>
  <c r="AI102" i="4"/>
  <c r="AG102" i="4"/>
  <c r="X82" i="4"/>
  <c r="AJ94" i="4"/>
  <c r="AH96" i="4"/>
  <c r="AF96" i="4"/>
  <c r="AG96" i="4" s="1"/>
  <c r="AM96" i="4" s="1"/>
  <c r="AE78" i="4"/>
  <c r="AL78" i="4" s="1"/>
  <c r="AN78" i="4" s="1"/>
  <c r="AI78" i="4"/>
  <c r="AJ78" i="4" s="1"/>
  <c r="AG78" i="4"/>
  <c r="AN75" i="4"/>
  <c r="AE88" i="4"/>
  <c r="AL88" i="4" s="1"/>
  <c r="AG88" i="4"/>
  <c r="AM88" i="4" s="1"/>
  <c r="AI88" i="4"/>
  <c r="AJ88" i="4" s="1"/>
  <c r="AE98" i="4"/>
  <c r="AL98" i="4" s="1"/>
  <c r="AI98" i="4"/>
  <c r="AJ98" i="4" s="1"/>
  <c r="AG98" i="4"/>
  <c r="AL72" i="4"/>
  <c r="AJ92" i="4"/>
  <c r="AB82" i="4"/>
  <c r="AF97" i="4"/>
  <c r="AG97" i="4" s="1"/>
  <c r="AM97" i="4" s="1"/>
  <c r="AH97" i="4"/>
  <c r="AJ97" i="4" s="1"/>
  <c r="AE101" i="4"/>
  <c r="AL101" i="4" s="1"/>
  <c r="AG101" i="4"/>
  <c r="AM101" i="4" s="1"/>
  <c r="AI101" i="4"/>
  <c r="AJ72" i="4"/>
  <c r="AM102" i="4"/>
  <c r="AH83" i="4"/>
  <c r="AJ83" i="4" s="1"/>
  <c r="AF83" i="4"/>
  <c r="AG83" i="4" s="1"/>
  <c r="AM83" i="4" s="1"/>
  <c r="AE93" i="4"/>
  <c r="AL93" i="4" s="1"/>
  <c r="AI93" i="4"/>
  <c r="AG93" i="4"/>
  <c r="AM93" i="4" s="1"/>
  <c r="AL94" i="4"/>
  <c r="AN87" i="4"/>
  <c r="AL76" i="4"/>
  <c r="AE40" i="4"/>
  <c r="AL40" i="4" s="1"/>
  <c r="AI40" i="4"/>
  <c r="AJ40" i="4" s="1"/>
  <c r="AG40" i="4"/>
  <c r="AM40" i="4" s="1"/>
  <c r="AH38" i="4"/>
  <c r="AF38" i="4"/>
  <c r="AF52" i="4"/>
  <c r="AG52" i="4" s="1"/>
  <c r="AM52" i="4" s="1"/>
  <c r="AH52" i="4"/>
  <c r="AI67" i="4"/>
  <c r="AG67" i="4"/>
  <c r="AM67" i="4" s="1"/>
  <c r="AE67" i="4"/>
  <c r="AL67" i="4" s="1"/>
  <c r="AN67" i="4" s="1"/>
  <c r="AE51" i="4"/>
  <c r="AL51" i="4" s="1"/>
  <c r="AI51" i="4"/>
  <c r="AH59" i="4"/>
  <c r="AF59" i="4"/>
  <c r="AG57" i="4"/>
  <c r="AE57" i="4"/>
  <c r="AL57" i="4" s="1"/>
  <c r="AI57" i="4"/>
  <c r="AA49" i="4"/>
  <c r="Y49" i="4"/>
  <c r="AE63" i="4"/>
  <c r="AI63" i="4"/>
  <c r="AJ63" i="4" s="1"/>
  <c r="AG63" i="4"/>
  <c r="AJ57" i="4"/>
  <c r="AJ67" i="4"/>
  <c r="AE41" i="4"/>
  <c r="AI41" i="4"/>
  <c r="AJ41" i="4" s="1"/>
  <c r="AG41" i="4"/>
  <c r="AM41" i="4" s="1"/>
  <c r="X55" i="4"/>
  <c r="AG62" i="4"/>
  <c r="AM62" i="4" s="1"/>
  <c r="AI62" i="4"/>
  <c r="AE62" i="4"/>
  <c r="AL37" i="4"/>
  <c r="AF43" i="4"/>
  <c r="AG43" i="4" s="1"/>
  <c r="AM43" i="4" s="1"/>
  <c r="AH43" i="4"/>
  <c r="AE58" i="4"/>
  <c r="AL58" i="4" s="1"/>
  <c r="AI58" i="4"/>
  <c r="AG58" i="4"/>
  <c r="AM58" i="4" s="1"/>
  <c r="AG61" i="4"/>
  <c r="AM61" i="4" s="1"/>
  <c r="AI61" i="4"/>
  <c r="AE61" i="4"/>
  <c r="AL61" i="4" s="1"/>
  <c r="AE43" i="4"/>
  <c r="AL43" i="4" s="1"/>
  <c r="AI43" i="4"/>
  <c r="AA55" i="4"/>
  <c r="Y55" i="4"/>
  <c r="AG38" i="4"/>
  <c r="AM38" i="4" s="1"/>
  <c r="AE38" i="4"/>
  <c r="AI38" i="4"/>
  <c r="AG42" i="4"/>
  <c r="AE42" i="4"/>
  <c r="AL42" i="4" s="1"/>
  <c r="AN42" i="4" s="1"/>
  <c r="AI42" i="4"/>
  <c r="AI47" i="4"/>
  <c r="AE47" i="4"/>
  <c r="AL47" i="4" s="1"/>
  <c r="AM66" i="4"/>
  <c r="AE37" i="4"/>
  <c r="AI37" i="4"/>
  <c r="AG37" i="4"/>
  <c r="AM37" i="4" s="1"/>
  <c r="AL63" i="4"/>
  <c r="AA59" i="4"/>
  <c r="AM57" i="4"/>
  <c r="AN50" i="4"/>
  <c r="V59" i="4"/>
  <c r="Y59" i="4" s="1"/>
  <c r="AM63" i="4"/>
  <c r="AF51" i="4"/>
  <c r="AG51" i="4" s="1"/>
  <c r="AM51" i="4" s="1"/>
  <c r="AH51" i="4"/>
  <c r="AB45" i="4"/>
  <c r="AL38" i="4"/>
  <c r="AF35" i="4"/>
  <c r="AH35" i="4"/>
  <c r="AE52" i="4"/>
  <c r="AL52" i="4" s="1"/>
  <c r="AI52" i="4"/>
  <c r="AF42" i="4"/>
  <c r="AH42" i="4"/>
  <c r="AJ42" i="4" s="1"/>
  <c r="AG35" i="4"/>
  <c r="AM35" i="4" s="1"/>
  <c r="AI35" i="4"/>
  <c r="AE35" i="4"/>
  <c r="AL35" i="4" s="1"/>
  <c r="AJ58" i="4"/>
  <c r="AB49" i="4"/>
  <c r="AN46" i="4"/>
  <c r="AL62" i="4"/>
  <c r="AM36" i="4"/>
  <c r="AE60" i="4"/>
  <c r="AL60" i="4" s="1"/>
  <c r="AI60" i="4"/>
  <c r="AG39" i="4"/>
  <c r="AM39" i="4" s="1"/>
  <c r="AI39" i="4"/>
  <c r="AJ39" i="4" s="1"/>
  <c r="AE39" i="4"/>
  <c r="AL39" i="4" s="1"/>
  <c r="AH60" i="4"/>
  <c r="AJ60" i="4" s="1"/>
  <c r="AF60" i="4"/>
  <c r="AG60" i="4" s="1"/>
  <c r="AM60" i="4" s="1"/>
  <c r="AN48" i="4"/>
  <c r="AE36" i="4"/>
  <c r="AL36" i="4" s="1"/>
  <c r="AI36" i="4"/>
  <c r="AJ36" i="4" s="1"/>
  <c r="AG36" i="4"/>
  <c r="AJ37" i="4"/>
  <c r="AM42" i="4"/>
  <c r="AF68" i="4"/>
  <c r="AG68" i="4" s="1"/>
  <c r="AM68" i="4" s="1"/>
  <c r="AH68" i="4"/>
  <c r="X59" i="4"/>
  <c r="AJ61" i="4"/>
  <c r="AB55" i="4"/>
  <c r="AA45" i="4"/>
  <c r="Y45" i="4"/>
  <c r="AL41" i="4"/>
  <c r="AF47" i="4"/>
  <c r="AG47" i="4" s="1"/>
  <c r="AM47" i="4" s="1"/>
  <c r="AH47" i="4"/>
  <c r="AJ47" i="4" s="1"/>
  <c r="AE68" i="4"/>
  <c r="AL68" i="4" s="1"/>
  <c r="AI68" i="4"/>
  <c r="AF62" i="4"/>
  <c r="AH62" i="4"/>
  <c r="AJ62" i="4" s="1"/>
  <c r="AG66" i="4"/>
  <c r="AE66" i="4"/>
  <c r="AL66" i="4" s="1"/>
  <c r="AN66" i="4" s="1"/>
  <c r="AI66" i="4"/>
  <c r="AJ66" i="4" s="1"/>
  <c r="AJ48" i="4"/>
  <c r="AM76" i="2"/>
  <c r="AH131" i="2"/>
  <c r="AF131" i="2"/>
  <c r="AN88" i="2"/>
  <c r="AL96" i="2"/>
  <c r="AE71" i="2"/>
  <c r="AL71" i="2" s="1"/>
  <c r="AI71" i="2"/>
  <c r="AG129" i="2"/>
  <c r="AM129" i="2" s="1"/>
  <c r="AI129" i="2"/>
  <c r="AE129" i="2"/>
  <c r="AL129" i="2" s="1"/>
  <c r="AE115" i="2"/>
  <c r="AI115" i="2"/>
  <c r="AJ115" i="2" s="1"/>
  <c r="AG115" i="2"/>
  <c r="AI121" i="2"/>
  <c r="AE121" i="2"/>
  <c r="AA123" i="2"/>
  <c r="AA131" i="2"/>
  <c r="Y131" i="2"/>
  <c r="AF82" i="2"/>
  <c r="AH82" i="2"/>
  <c r="AH76" i="2"/>
  <c r="AF76" i="2"/>
  <c r="AN101" i="2"/>
  <c r="AJ77" i="2"/>
  <c r="V131" i="2"/>
  <c r="AL130" i="2"/>
  <c r="AE72" i="2"/>
  <c r="AL72" i="2" s="1"/>
  <c r="AI72" i="2"/>
  <c r="AN111" i="2"/>
  <c r="AL126" i="2"/>
  <c r="AH71" i="2"/>
  <c r="AJ71" i="2" s="1"/>
  <c r="AF71" i="2"/>
  <c r="AG71" i="2" s="1"/>
  <c r="AM71" i="2" s="1"/>
  <c r="AE74" i="2"/>
  <c r="AL74" i="2" s="1"/>
  <c r="AI74" i="2"/>
  <c r="AG74" i="2"/>
  <c r="AM74" i="2" s="1"/>
  <c r="AH84" i="2"/>
  <c r="AF84" i="2"/>
  <c r="AG84" i="2" s="1"/>
  <c r="AM84" i="2" s="1"/>
  <c r="AG97" i="2"/>
  <c r="AM97" i="2" s="1"/>
  <c r="AI97" i="2"/>
  <c r="AE97" i="2"/>
  <c r="AF81" i="2"/>
  <c r="AG81" i="2" s="1"/>
  <c r="AM81" i="2" s="1"/>
  <c r="AH81" i="2"/>
  <c r="AF129" i="2"/>
  <c r="AH129" i="2"/>
  <c r="AJ129" i="2" s="1"/>
  <c r="AA116" i="2"/>
  <c r="Y116" i="2"/>
  <c r="AI96" i="2"/>
  <c r="AE96" i="2"/>
  <c r="AG96" i="2"/>
  <c r="AM96" i="2" s="1"/>
  <c r="AJ128" i="2"/>
  <c r="V123" i="2"/>
  <c r="Y123" i="2" s="1"/>
  <c r="AF87" i="2"/>
  <c r="AH87" i="2"/>
  <c r="AF91" i="2"/>
  <c r="AG91" i="2" s="1"/>
  <c r="AM91" i="2" s="1"/>
  <c r="AH91" i="2"/>
  <c r="AE130" i="2"/>
  <c r="AI130" i="2"/>
  <c r="AG130" i="2"/>
  <c r="AM130" i="2" s="1"/>
  <c r="AJ117" i="2"/>
  <c r="AN117" i="2" s="1"/>
  <c r="AG128" i="2"/>
  <c r="AM128" i="2" s="1"/>
  <c r="AE128" i="2"/>
  <c r="AI128" i="2"/>
  <c r="AF78" i="2"/>
  <c r="AH78" i="2"/>
  <c r="AG110" i="2"/>
  <c r="AM110" i="2" s="1"/>
  <c r="AI110" i="2"/>
  <c r="AE110" i="2"/>
  <c r="AL110" i="2" s="1"/>
  <c r="AE113" i="2"/>
  <c r="AL113" i="2" s="1"/>
  <c r="AI113" i="2"/>
  <c r="AE78" i="2"/>
  <c r="AL78" i="2" s="1"/>
  <c r="AI78" i="2"/>
  <c r="AG78" i="2"/>
  <c r="AG90" i="2"/>
  <c r="AM90" i="2" s="1"/>
  <c r="AI90" i="2"/>
  <c r="AJ90" i="2" s="1"/>
  <c r="AE90" i="2"/>
  <c r="AL90" i="2" s="1"/>
  <c r="AN90" i="2" s="1"/>
  <c r="AH113" i="2"/>
  <c r="AJ113" i="2" s="1"/>
  <c r="AF113" i="2"/>
  <c r="AG113" i="2" s="1"/>
  <c r="AM113" i="2" s="1"/>
  <c r="AN83" i="2"/>
  <c r="AG86" i="2"/>
  <c r="AM86" i="2" s="1"/>
  <c r="AE86" i="2"/>
  <c r="AL86" i="2" s="1"/>
  <c r="AI86" i="2"/>
  <c r="AJ86" i="2" s="1"/>
  <c r="AG77" i="2"/>
  <c r="AE77" i="2"/>
  <c r="AL77" i="2" s="1"/>
  <c r="AN77" i="2" s="1"/>
  <c r="AI77" i="2"/>
  <c r="AL121" i="2"/>
  <c r="AH120" i="2"/>
  <c r="AF120" i="2"/>
  <c r="AG120" i="2" s="1"/>
  <c r="AM120" i="2" s="1"/>
  <c r="AE91" i="2"/>
  <c r="AL91" i="2" s="1"/>
  <c r="AI91" i="2"/>
  <c r="AJ97" i="2"/>
  <c r="X131" i="2"/>
  <c r="AG125" i="2"/>
  <c r="AE125" i="2"/>
  <c r="AL125" i="2" s="1"/>
  <c r="AI125" i="2"/>
  <c r="AH108" i="2"/>
  <c r="AF108" i="2"/>
  <c r="AL115" i="2"/>
  <c r="AF70" i="2"/>
  <c r="AH70" i="2"/>
  <c r="AJ70" i="2" s="1"/>
  <c r="AL103" i="2"/>
  <c r="AL128" i="2"/>
  <c r="AG132" i="2"/>
  <c r="AM132" i="2" s="1"/>
  <c r="AI132" i="2"/>
  <c r="AJ132" i="2" s="1"/>
  <c r="AE132" i="2"/>
  <c r="AF103" i="2"/>
  <c r="AG103" i="2" s="1"/>
  <c r="AM103" i="2" s="1"/>
  <c r="AH103" i="2"/>
  <c r="AG76" i="2"/>
  <c r="AE76" i="2"/>
  <c r="AL76" i="2" s="1"/>
  <c r="AI76" i="2"/>
  <c r="AE81" i="2"/>
  <c r="AL81" i="2" s="1"/>
  <c r="AI81" i="2"/>
  <c r="AE70" i="2"/>
  <c r="AL70" i="2" s="1"/>
  <c r="AI70" i="2"/>
  <c r="AG70" i="2"/>
  <c r="AM70" i="2" s="1"/>
  <c r="AE102" i="2"/>
  <c r="AL102" i="2" s="1"/>
  <c r="AI102" i="2"/>
  <c r="AI94" i="2"/>
  <c r="AE94" i="2"/>
  <c r="AL94" i="2" s="1"/>
  <c r="AF125" i="2"/>
  <c r="AH125" i="2"/>
  <c r="AJ125" i="2" s="1"/>
  <c r="AJ106" i="2"/>
  <c r="X123" i="2"/>
  <c r="AG106" i="2"/>
  <c r="AM106" i="2" s="1"/>
  <c r="AI106" i="2"/>
  <c r="AE106" i="2"/>
  <c r="AL106" i="2" s="1"/>
  <c r="V116" i="2"/>
  <c r="AN98" i="2"/>
  <c r="AH123" i="2"/>
  <c r="AF123" i="2"/>
  <c r="AF73" i="2"/>
  <c r="AH73" i="2"/>
  <c r="AE84" i="2"/>
  <c r="AL84" i="2" s="1"/>
  <c r="AI84" i="2"/>
  <c r="AF121" i="2"/>
  <c r="AG121" i="2" s="1"/>
  <c r="AM121" i="2" s="1"/>
  <c r="AH121" i="2"/>
  <c r="AJ121" i="2" s="1"/>
  <c r="AE112" i="2"/>
  <c r="AL112" i="2" s="1"/>
  <c r="AI112" i="2"/>
  <c r="AG112" i="2"/>
  <c r="AL120" i="2"/>
  <c r="AJ112" i="2"/>
  <c r="AA92" i="2"/>
  <c r="Y92" i="2"/>
  <c r="AH119" i="2"/>
  <c r="AJ119" i="2" s="1"/>
  <c r="AF119" i="2"/>
  <c r="AH116" i="2"/>
  <c r="AF116" i="2"/>
  <c r="AM77" i="2"/>
  <c r="AH109" i="2"/>
  <c r="AF109" i="2"/>
  <c r="AE87" i="2"/>
  <c r="AL87" i="2" s="1"/>
  <c r="AI87" i="2"/>
  <c r="AG87" i="2"/>
  <c r="AM87" i="2" s="1"/>
  <c r="AF110" i="2"/>
  <c r="AH110" i="2"/>
  <c r="AJ110" i="2" s="1"/>
  <c r="AG85" i="2"/>
  <c r="AM85" i="2" s="1"/>
  <c r="AE85" i="2"/>
  <c r="AL85" i="2" s="1"/>
  <c r="AI85" i="2"/>
  <c r="AJ85" i="2" s="1"/>
  <c r="AE80" i="2"/>
  <c r="AL80" i="2" s="1"/>
  <c r="AI80" i="2"/>
  <c r="AN75" i="2"/>
  <c r="AM112" i="2"/>
  <c r="AJ74" i="2"/>
  <c r="AE119" i="2"/>
  <c r="AL119" i="2" s="1"/>
  <c r="AN119" i="2" s="1"/>
  <c r="AI119" i="2"/>
  <c r="AG119" i="2"/>
  <c r="AM119" i="2" s="1"/>
  <c r="AG118" i="2"/>
  <c r="AM118" i="2" s="1"/>
  <c r="AI118" i="2"/>
  <c r="AJ118" i="2" s="1"/>
  <c r="AE118" i="2"/>
  <c r="AL118" i="2" s="1"/>
  <c r="AE133" i="2"/>
  <c r="AL133" i="2" s="1"/>
  <c r="AI133" i="2"/>
  <c r="AE120" i="2"/>
  <c r="AI120" i="2"/>
  <c r="AM125" i="2"/>
  <c r="AA108" i="2"/>
  <c r="AE107" i="2"/>
  <c r="AL107" i="2" s="1"/>
  <c r="AI107" i="2"/>
  <c r="AG107" i="2"/>
  <c r="AM107" i="2" s="1"/>
  <c r="AH80" i="2"/>
  <c r="AJ80" i="2" s="1"/>
  <c r="AF80" i="2"/>
  <c r="AG80" i="2" s="1"/>
  <c r="AM80" i="2" s="1"/>
  <c r="AM115" i="2"/>
  <c r="AL82" i="2"/>
  <c r="AG73" i="2"/>
  <c r="AM73" i="2" s="1"/>
  <c r="AI73" i="2"/>
  <c r="AE73" i="2"/>
  <c r="AL73" i="2" s="1"/>
  <c r="AF102" i="2"/>
  <c r="AG102" i="2" s="1"/>
  <c r="AM102" i="2" s="1"/>
  <c r="AH102" i="2"/>
  <c r="AJ102" i="2" s="1"/>
  <c r="AF94" i="2"/>
  <c r="AG94" i="2" s="1"/>
  <c r="AM94" i="2" s="1"/>
  <c r="AH94" i="2"/>
  <c r="AJ94" i="2" s="1"/>
  <c r="AE82" i="2"/>
  <c r="AI82" i="2"/>
  <c r="AG82" i="2"/>
  <c r="AM82" i="2" s="1"/>
  <c r="AE126" i="2"/>
  <c r="AI126" i="2"/>
  <c r="AJ126" i="2" s="1"/>
  <c r="AG126" i="2"/>
  <c r="AM126" i="2" s="1"/>
  <c r="AL132" i="2"/>
  <c r="AH133" i="2"/>
  <c r="AF133" i="2"/>
  <c r="AG133" i="2" s="1"/>
  <c r="AM133" i="2" s="1"/>
  <c r="AB92" i="2"/>
  <c r="AM78" i="2"/>
  <c r="AH72" i="2"/>
  <c r="AJ72" i="2" s="1"/>
  <c r="AF72" i="2"/>
  <c r="AG72" i="2" s="1"/>
  <c r="AM72" i="2" s="1"/>
  <c r="AL97" i="2"/>
  <c r="V108" i="2"/>
  <c r="Y108" i="2" s="1"/>
  <c r="AJ107" i="2"/>
  <c r="AJ130" i="2"/>
  <c r="AE103" i="2"/>
  <c r="AI103" i="2"/>
  <c r="AE122" i="2"/>
  <c r="AL122" i="2" s="1"/>
  <c r="AI122" i="2"/>
  <c r="AJ122" i="2" s="1"/>
  <c r="AG122" i="2"/>
  <c r="AM122" i="2" s="1"/>
  <c r="AG109" i="2"/>
  <c r="AM109" i="2" s="1"/>
  <c r="AE109" i="2"/>
  <c r="AL109" i="2" s="1"/>
  <c r="AI109" i="2"/>
  <c r="X116" i="2"/>
  <c r="AJ96" i="2"/>
  <c r="AM67" i="2"/>
  <c r="AM68" i="2"/>
  <c r="AG66" i="2"/>
  <c r="AM66" i="2" s="1"/>
  <c r="AI66" i="2"/>
  <c r="AE66" i="2"/>
  <c r="AL66" i="2" s="1"/>
  <c r="AI51" i="2"/>
  <c r="AE51" i="2"/>
  <c r="AG51" i="2"/>
  <c r="AN55" i="2"/>
  <c r="AI45" i="2"/>
  <c r="AE45" i="2"/>
  <c r="AG48" i="2"/>
  <c r="AM48" i="2" s="1"/>
  <c r="AE48" i="2"/>
  <c r="AL48" i="2" s="1"/>
  <c r="AI48" i="2"/>
  <c r="AH61" i="2"/>
  <c r="AF61" i="2"/>
  <c r="AF40" i="2"/>
  <c r="AH40" i="2"/>
  <c r="AF56" i="2"/>
  <c r="AH56" i="2"/>
  <c r="AJ56" i="2" s="1"/>
  <c r="AG67" i="2"/>
  <c r="AI67" i="2"/>
  <c r="AE67" i="2"/>
  <c r="AL67" i="2" s="1"/>
  <c r="AN67" i="2" s="1"/>
  <c r="AG59" i="2"/>
  <c r="AM59" i="2" s="1"/>
  <c r="AI59" i="2"/>
  <c r="AE59" i="2"/>
  <c r="AI43" i="2"/>
  <c r="AE43" i="2"/>
  <c r="AL43" i="2" s="1"/>
  <c r="AN60" i="2"/>
  <c r="AM51" i="2"/>
  <c r="AG63" i="2"/>
  <c r="AM63" i="2" s="1"/>
  <c r="AI63" i="2"/>
  <c r="AE63" i="2"/>
  <c r="AG53" i="2"/>
  <c r="AI53" i="2"/>
  <c r="AE53" i="2"/>
  <c r="AL53" i="2" s="1"/>
  <c r="AN53" i="2" s="1"/>
  <c r="AL36" i="2"/>
  <c r="AI41" i="2"/>
  <c r="AE41" i="2"/>
  <c r="AL41" i="2" s="1"/>
  <c r="AI36" i="2"/>
  <c r="AE36" i="2"/>
  <c r="AG36" i="2"/>
  <c r="AM36" i="2" s="1"/>
  <c r="AJ35" i="2"/>
  <c r="AG52" i="2"/>
  <c r="AE52" i="2"/>
  <c r="AL52" i="2" s="1"/>
  <c r="AI52" i="2"/>
  <c r="AJ52" i="2" s="1"/>
  <c r="AJ48" i="2"/>
  <c r="AE38" i="2"/>
  <c r="AL38" i="2" s="1"/>
  <c r="AN38" i="2" s="1"/>
  <c r="AG38" i="2"/>
  <c r="AM38" i="2" s="1"/>
  <c r="AI38" i="2"/>
  <c r="AH41" i="2"/>
  <c r="AJ41" i="2" s="1"/>
  <c r="AF41" i="2"/>
  <c r="AG41" i="2" s="1"/>
  <c r="AM41" i="2" s="1"/>
  <c r="AJ38" i="2"/>
  <c r="AH45" i="2"/>
  <c r="AJ45" i="2" s="1"/>
  <c r="AF45" i="2"/>
  <c r="AG45" i="2" s="1"/>
  <c r="AM45" i="2" s="1"/>
  <c r="AG62" i="2"/>
  <c r="AM62" i="2" s="1"/>
  <c r="AI62" i="2"/>
  <c r="AJ62" i="2" s="1"/>
  <c r="AE62" i="2"/>
  <c r="AM53" i="2"/>
  <c r="AI47" i="2"/>
  <c r="AJ47" i="2" s="1"/>
  <c r="AE47" i="2"/>
  <c r="AG47" i="2"/>
  <c r="AM47" i="2" s="1"/>
  <c r="AI37" i="2"/>
  <c r="AE37" i="2"/>
  <c r="AL37" i="2" s="1"/>
  <c r="AI56" i="2"/>
  <c r="AE56" i="2"/>
  <c r="AL56" i="2" s="1"/>
  <c r="AG56" i="2"/>
  <c r="AM56" i="2" s="1"/>
  <c r="AJ67" i="2"/>
  <c r="AF42" i="2"/>
  <c r="AG42" i="2" s="1"/>
  <c r="AM42" i="2" s="1"/>
  <c r="AN42" i="2" s="1"/>
  <c r="AH42" i="2"/>
  <c r="AJ42" i="2" s="1"/>
  <c r="AM52" i="2"/>
  <c r="AJ59" i="2"/>
  <c r="AG58" i="2"/>
  <c r="AI58" i="2"/>
  <c r="AJ58" i="2" s="1"/>
  <c r="AE58" i="2"/>
  <c r="AI46" i="2"/>
  <c r="AJ46" i="2" s="1"/>
  <c r="AG46" i="2"/>
  <c r="AM46" i="2" s="1"/>
  <c r="AE46" i="2"/>
  <c r="AG39" i="2"/>
  <c r="AM39" i="2" s="1"/>
  <c r="AI39" i="2"/>
  <c r="AE39" i="2"/>
  <c r="AL39" i="2" s="1"/>
  <c r="AF36" i="2"/>
  <c r="AH36" i="2"/>
  <c r="AJ36" i="2" s="1"/>
  <c r="AG49" i="2"/>
  <c r="AI49" i="2"/>
  <c r="AJ49" i="2" s="1"/>
  <c r="AE49" i="2"/>
  <c r="AL49" i="2" s="1"/>
  <c r="AH43" i="2"/>
  <c r="AJ43" i="2" s="1"/>
  <c r="AF43" i="2"/>
  <c r="AG43" i="2" s="1"/>
  <c r="AM43" i="2" s="1"/>
  <c r="AL51" i="2"/>
  <c r="AG35" i="2"/>
  <c r="AM35" i="2" s="1"/>
  <c r="AI35" i="2"/>
  <c r="AE35" i="2"/>
  <c r="AL35" i="2" s="1"/>
  <c r="AI61" i="2"/>
  <c r="AE61" i="2"/>
  <c r="AL61" i="2" s="1"/>
  <c r="AG61" i="2"/>
  <c r="AM61" i="2" s="1"/>
  <c r="AM49" i="2"/>
  <c r="AL63" i="2"/>
  <c r="AL58" i="2"/>
  <c r="AL45" i="2"/>
  <c r="AI68" i="2"/>
  <c r="AJ68" i="2" s="1"/>
  <c r="AE68" i="2"/>
  <c r="AL68" i="2" s="1"/>
  <c r="AG68" i="2"/>
  <c r="AJ51" i="2"/>
  <c r="AL46" i="2"/>
  <c r="AL62" i="2"/>
  <c r="AJ66" i="2"/>
  <c r="AJ63" i="2"/>
  <c r="AH37" i="2"/>
  <c r="AJ37" i="2" s="1"/>
  <c r="AF37" i="2"/>
  <c r="AG37" i="2" s="1"/>
  <c r="AM37" i="2" s="1"/>
  <c r="AI40" i="2"/>
  <c r="AE40" i="2"/>
  <c r="AL40" i="2" s="1"/>
  <c r="AG40" i="2"/>
  <c r="AM40" i="2" s="1"/>
  <c r="AL59" i="2"/>
  <c r="AJ53" i="2"/>
  <c r="AJ39" i="2"/>
  <c r="AM58" i="2"/>
  <c r="AL47" i="2"/>
  <c r="AA33" i="2"/>
  <c r="Y33" i="2"/>
  <c r="AF59" i="1"/>
  <c r="AH59" i="1"/>
  <c r="AH57" i="1"/>
  <c r="AF57" i="1"/>
  <c r="AG58" i="1"/>
  <c r="AM58" i="1" s="1"/>
  <c r="AE58" i="1"/>
  <c r="AI58" i="1"/>
  <c r="AA60" i="1"/>
  <c r="V60" i="1"/>
  <c r="Y60" i="1" s="1"/>
  <c r="AE59" i="1"/>
  <c r="AL59" i="1" s="1"/>
  <c r="AI59" i="1"/>
  <c r="AG59" i="1"/>
  <c r="AE56" i="1"/>
  <c r="AL56" i="1" s="1"/>
  <c r="AN56" i="1" s="1"/>
  <c r="AI56" i="1"/>
  <c r="AG56" i="1"/>
  <c r="AE63" i="1"/>
  <c r="AL63" i="1" s="1"/>
  <c r="AI63" i="1"/>
  <c r="AJ63" i="1" s="1"/>
  <c r="AG63" i="1"/>
  <c r="AM63" i="1" s="1"/>
  <c r="AG57" i="1"/>
  <c r="AM57" i="1" s="1"/>
  <c r="AE57" i="1"/>
  <c r="AI57" i="1"/>
  <c r="AE55" i="1"/>
  <c r="AI55" i="1"/>
  <c r="AG61" i="1"/>
  <c r="AM61" i="1" s="1"/>
  <c r="AE61" i="1"/>
  <c r="AI61" i="1"/>
  <c r="AL55" i="1"/>
  <c r="AF55" i="1"/>
  <c r="AG55" i="1" s="1"/>
  <c r="AM55" i="1" s="1"/>
  <c r="AH55" i="1"/>
  <c r="X60" i="1"/>
  <c r="AJ58" i="1"/>
  <c r="AF62" i="1"/>
  <c r="AG62" i="1" s="1"/>
  <c r="AM62" i="1" s="1"/>
  <c r="AH62" i="1"/>
  <c r="AH60" i="1"/>
  <c r="AF60" i="1"/>
  <c r="AJ61" i="1"/>
  <c r="AL57" i="1"/>
  <c r="AM59" i="1"/>
  <c r="AL61" i="1"/>
  <c r="AM56" i="1"/>
  <c r="AL58" i="1"/>
  <c r="AJ56" i="1"/>
  <c r="AE62" i="1"/>
  <c r="AL62" i="1" s="1"/>
  <c r="AI62" i="1"/>
  <c r="AF53" i="1"/>
  <c r="AH53" i="1"/>
  <c r="AF49" i="1"/>
  <c r="AG49" i="1" s="1"/>
  <c r="AM49" i="1" s="1"/>
  <c r="AH49" i="1"/>
  <c r="AL46" i="1"/>
  <c r="AF48" i="1"/>
  <c r="AH48" i="1"/>
  <c r="AJ48" i="1" s="1"/>
  <c r="AA50" i="1"/>
  <c r="Y50" i="1"/>
  <c r="AE46" i="1"/>
  <c r="AI46" i="1"/>
  <c r="AJ46" i="1" s="1"/>
  <c r="AG46" i="1"/>
  <c r="AM46" i="1" s="1"/>
  <c r="AG48" i="1"/>
  <c r="AM48" i="1" s="1"/>
  <c r="AE48" i="1"/>
  <c r="AL48" i="1" s="1"/>
  <c r="AI48" i="1"/>
  <c r="AF45" i="1"/>
  <c r="AH45" i="1"/>
  <c r="AE49" i="1"/>
  <c r="AL49" i="1" s="1"/>
  <c r="AI49" i="1"/>
  <c r="AE45" i="1"/>
  <c r="AL45" i="1" s="1"/>
  <c r="AI45" i="1"/>
  <c r="AG45" i="1"/>
  <c r="AM45" i="1" s="1"/>
  <c r="AF52" i="1"/>
  <c r="AH52" i="1"/>
  <c r="AJ52" i="1" s="1"/>
  <c r="AB50" i="1"/>
  <c r="AE53" i="1"/>
  <c r="AL53" i="1" s="1"/>
  <c r="AI53" i="1"/>
  <c r="AG53" i="1"/>
  <c r="AM53" i="1" s="1"/>
  <c r="AG52" i="1"/>
  <c r="AM52" i="1" s="1"/>
  <c r="AE52" i="1"/>
  <c r="AL52" i="1" s="1"/>
  <c r="AI52" i="1"/>
  <c r="AA40" i="1"/>
  <c r="Y40" i="1"/>
  <c r="AE39" i="1"/>
  <c r="AI39" i="1"/>
  <c r="AG39" i="1"/>
  <c r="AM39" i="1" s="1"/>
  <c r="AE35" i="1"/>
  <c r="AI35" i="1"/>
  <c r="AF42" i="1"/>
  <c r="AG42" i="1" s="1"/>
  <c r="AM42" i="1" s="1"/>
  <c r="AH42" i="1"/>
  <c r="AJ42" i="1" s="1"/>
  <c r="AE43" i="1"/>
  <c r="AL43" i="1" s="1"/>
  <c r="AI43" i="1"/>
  <c r="AF35" i="1"/>
  <c r="AG35" i="1" s="1"/>
  <c r="AH35" i="1"/>
  <c r="AE42" i="1"/>
  <c r="AL42" i="1" s="1"/>
  <c r="AI42" i="1"/>
  <c r="AF39" i="1"/>
  <c r="AH39" i="1"/>
  <c r="AJ39" i="1" s="1"/>
  <c r="AJ36" i="1"/>
  <c r="AL39" i="1"/>
  <c r="AE38" i="1"/>
  <c r="AL38" i="1" s="1"/>
  <c r="AI38" i="1"/>
  <c r="AH37" i="1"/>
  <c r="AF37" i="1"/>
  <c r="AE41" i="1"/>
  <c r="AI41" i="1"/>
  <c r="AF43" i="1"/>
  <c r="AG43" i="1" s="1"/>
  <c r="AM43" i="1" s="1"/>
  <c r="AH43" i="1"/>
  <c r="AJ43" i="1" s="1"/>
  <c r="AB40" i="1"/>
  <c r="AL41" i="1"/>
  <c r="X40" i="1"/>
  <c r="AF38" i="1"/>
  <c r="AG38" i="1" s="1"/>
  <c r="AM38" i="1" s="1"/>
  <c r="AH38" i="1"/>
  <c r="AJ38" i="1" s="1"/>
  <c r="AL35" i="1"/>
  <c r="AE36" i="1"/>
  <c r="AL36" i="1" s="1"/>
  <c r="AI36" i="1"/>
  <c r="AG36" i="1"/>
  <c r="AM36" i="1" s="1"/>
  <c r="AG37" i="1"/>
  <c r="AM37" i="1" s="1"/>
  <c r="AE37" i="1"/>
  <c r="AL37" i="1" s="1"/>
  <c r="AI37" i="1"/>
  <c r="AH41" i="1"/>
  <c r="AJ41" i="1" s="1"/>
  <c r="AF41" i="1"/>
  <c r="AG41" i="1" s="1"/>
  <c r="AM41" i="1" s="1"/>
  <c r="AB32" i="1"/>
  <c r="AH32" i="1" s="1"/>
  <c r="AB31" i="1"/>
  <c r="AH31" i="1" s="1"/>
  <c r="AF32" i="1"/>
  <c r="R32" i="1"/>
  <c r="V32" i="2"/>
  <c r="Y32" i="2" s="1"/>
  <c r="AI31" i="4"/>
  <c r="AE31" i="4"/>
  <c r="AL31" i="4" s="1"/>
  <c r="AG31" i="4"/>
  <c r="AM31" i="4" s="1"/>
  <c r="AF32" i="4"/>
  <c r="AH32" i="4"/>
  <c r="AI33" i="4"/>
  <c r="AJ33" i="4" s="1"/>
  <c r="AE33" i="4"/>
  <c r="AG33" i="4"/>
  <c r="AH31" i="4"/>
  <c r="AJ31" i="4" s="1"/>
  <c r="AF31" i="4"/>
  <c r="AL33" i="4"/>
  <c r="AM33" i="4"/>
  <c r="AG32" i="4"/>
  <c r="AM32" i="4" s="1"/>
  <c r="AI32" i="4"/>
  <c r="AE32" i="4"/>
  <c r="AL32" i="4" s="1"/>
  <c r="AF32" i="2"/>
  <c r="AG32" i="2" s="1"/>
  <c r="AM32" i="2" s="1"/>
  <c r="AH31" i="2"/>
  <c r="AF31" i="2"/>
  <c r="X31" i="2"/>
  <c r="AF33" i="2"/>
  <c r="AG33" i="2" s="1"/>
  <c r="AM33" i="2" s="1"/>
  <c r="AH33" i="2"/>
  <c r="V31" i="2"/>
  <c r="Y31" i="2" s="1"/>
  <c r="AI32" i="2"/>
  <c r="AJ32" i="2" s="1"/>
  <c r="AE32" i="2"/>
  <c r="AL32" i="2" s="1"/>
  <c r="AA31" i="2"/>
  <c r="AI33" i="2"/>
  <c r="AE33" i="2"/>
  <c r="AL33" i="2" s="1"/>
  <c r="AJ31" i="1"/>
  <c r="R33" i="1"/>
  <c r="T33" i="1"/>
  <c r="U33" i="1"/>
  <c r="S33" i="1"/>
  <c r="AF31" i="1"/>
  <c r="AG31" i="1" s="1"/>
  <c r="AM31" i="1" s="1"/>
  <c r="AE31" i="1"/>
  <c r="AL31" i="1" s="1"/>
  <c r="AN127" i="4" l="1"/>
  <c r="AN108" i="4"/>
  <c r="AN118" i="4"/>
  <c r="AN105" i="4"/>
  <c r="AN115" i="4"/>
  <c r="AJ116" i="4"/>
  <c r="AN116" i="4" s="1"/>
  <c r="AJ113" i="4"/>
  <c r="AE106" i="4"/>
  <c r="AL106" i="4" s="1"/>
  <c r="AN106" i="4" s="1"/>
  <c r="AI106" i="4"/>
  <c r="AG106" i="4"/>
  <c r="AJ110" i="4"/>
  <c r="AN113" i="4"/>
  <c r="AN125" i="4"/>
  <c r="AN109" i="4"/>
  <c r="AN130" i="4"/>
  <c r="AN111" i="4"/>
  <c r="AN107" i="4"/>
  <c r="AJ120" i="4"/>
  <c r="AN112" i="4"/>
  <c r="AJ121" i="4"/>
  <c r="AN121" i="4" s="1"/>
  <c r="AJ106" i="4"/>
  <c r="AN129" i="4"/>
  <c r="AM106" i="4"/>
  <c r="AN117" i="4"/>
  <c r="AN120" i="4"/>
  <c r="AN110" i="4"/>
  <c r="AJ125" i="4"/>
  <c r="AN98" i="4"/>
  <c r="AN93" i="4"/>
  <c r="AN81" i="4"/>
  <c r="AN74" i="4"/>
  <c r="AN101" i="4"/>
  <c r="AE95" i="4"/>
  <c r="AL95" i="4" s="1"/>
  <c r="AI95" i="4"/>
  <c r="AG95" i="4"/>
  <c r="AM95" i="4" s="1"/>
  <c r="AE82" i="4"/>
  <c r="AI82" i="4"/>
  <c r="AN72" i="4"/>
  <c r="AL82" i="4"/>
  <c r="AN103" i="4"/>
  <c r="AN92" i="4"/>
  <c r="AN77" i="4"/>
  <c r="AN76" i="4"/>
  <c r="AN70" i="4"/>
  <c r="AN84" i="4"/>
  <c r="AH90" i="4"/>
  <c r="AJ90" i="4" s="1"/>
  <c r="AF90" i="4"/>
  <c r="AN83" i="4"/>
  <c r="AJ95" i="4"/>
  <c r="AN94" i="4"/>
  <c r="AN97" i="4"/>
  <c r="AJ102" i="4"/>
  <c r="AN102" i="4" s="1"/>
  <c r="AH82" i="4"/>
  <c r="AF82" i="4"/>
  <c r="AG82" i="4" s="1"/>
  <c r="AM82" i="4" s="1"/>
  <c r="AN88" i="4"/>
  <c r="AJ96" i="4"/>
  <c r="AN96" i="4" s="1"/>
  <c r="AE90" i="4"/>
  <c r="AL90" i="4" s="1"/>
  <c r="AG90" i="4"/>
  <c r="AM90" i="4" s="1"/>
  <c r="AI90" i="4"/>
  <c r="AN85" i="4"/>
  <c r="AJ86" i="4"/>
  <c r="AN86" i="4" s="1"/>
  <c r="AJ73" i="4"/>
  <c r="AN73" i="4" s="1"/>
  <c r="AJ35" i="4"/>
  <c r="AN35" i="4" s="1"/>
  <c r="AJ51" i="4"/>
  <c r="AN61" i="4"/>
  <c r="AN37" i="4"/>
  <c r="AN51" i="4"/>
  <c r="AN40" i="4"/>
  <c r="AN36" i="4"/>
  <c r="AH49" i="4"/>
  <c r="AJ49" i="4" s="1"/>
  <c r="AF49" i="4"/>
  <c r="AE45" i="4"/>
  <c r="AL45" i="4" s="1"/>
  <c r="AI45" i="4"/>
  <c r="AL59" i="4"/>
  <c r="AN39" i="4"/>
  <c r="AN60" i="4"/>
  <c r="AE55" i="4"/>
  <c r="AL55" i="4" s="1"/>
  <c r="AI55" i="4"/>
  <c r="AN58" i="4"/>
  <c r="AN57" i="4"/>
  <c r="AJ38" i="4"/>
  <c r="AN41" i="4"/>
  <c r="AH45" i="4"/>
  <c r="AJ45" i="4" s="1"/>
  <c r="AF45" i="4"/>
  <c r="AG45" i="4" s="1"/>
  <c r="AM45" i="4" s="1"/>
  <c r="AN63" i="4"/>
  <c r="AN47" i="4"/>
  <c r="AN68" i="4"/>
  <c r="AH55" i="4"/>
  <c r="AF55" i="4"/>
  <c r="AG55" i="4" s="1"/>
  <c r="AM55" i="4" s="1"/>
  <c r="AJ68" i="4"/>
  <c r="AN62" i="4"/>
  <c r="AN38" i="4"/>
  <c r="AE59" i="4"/>
  <c r="AI59" i="4"/>
  <c r="AJ59" i="4" s="1"/>
  <c r="AG59" i="4"/>
  <c r="AM59" i="4" s="1"/>
  <c r="AJ43" i="4"/>
  <c r="AN43" i="4" s="1"/>
  <c r="AE49" i="4"/>
  <c r="AL49" i="4" s="1"/>
  <c r="AI49" i="4"/>
  <c r="AG49" i="4"/>
  <c r="AM49" i="4" s="1"/>
  <c r="AJ52" i="4"/>
  <c r="AN52" i="4" s="1"/>
  <c r="AN80" i="2"/>
  <c r="AN106" i="2"/>
  <c r="AN74" i="2"/>
  <c r="AN109" i="2"/>
  <c r="AN107" i="2"/>
  <c r="AN94" i="2"/>
  <c r="AN70" i="2"/>
  <c r="AN126" i="2"/>
  <c r="AN130" i="2"/>
  <c r="AM131" i="2"/>
  <c r="AE123" i="2"/>
  <c r="AI123" i="2"/>
  <c r="AG123" i="2"/>
  <c r="AM123" i="2" s="1"/>
  <c r="AN96" i="2"/>
  <c r="AH92" i="2"/>
  <c r="AF92" i="2"/>
  <c r="AN118" i="2"/>
  <c r="AJ123" i="2"/>
  <c r="AJ120" i="2"/>
  <c r="AN120" i="2" s="1"/>
  <c r="AN86" i="2"/>
  <c r="AJ78" i="2"/>
  <c r="AJ87" i="2"/>
  <c r="AE116" i="2"/>
  <c r="AI116" i="2"/>
  <c r="AG116" i="2"/>
  <c r="AM116" i="2" s="1"/>
  <c r="AJ84" i="2"/>
  <c r="AN84" i="2" s="1"/>
  <c r="AE131" i="2"/>
  <c r="AL131" i="2" s="1"/>
  <c r="AN131" i="2" s="1"/>
  <c r="AI131" i="2"/>
  <c r="AG131" i="2"/>
  <c r="AN97" i="2"/>
  <c r="AN102" i="2"/>
  <c r="AN113" i="2"/>
  <c r="AN87" i="2"/>
  <c r="AJ109" i="2"/>
  <c r="AE92" i="2"/>
  <c r="AL92" i="2" s="1"/>
  <c r="AI92" i="2"/>
  <c r="AG92" i="2"/>
  <c r="AM92" i="2" s="1"/>
  <c r="AN112" i="2"/>
  <c r="AJ73" i="2"/>
  <c r="AN73" i="2" s="1"/>
  <c r="AN115" i="2"/>
  <c r="AN121" i="2"/>
  <c r="AN110" i="2"/>
  <c r="AN72" i="2"/>
  <c r="AJ82" i="2"/>
  <c r="AN82" i="2" s="1"/>
  <c r="AN129" i="2"/>
  <c r="AJ116" i="2"/>
  <c r="AN78" i="2"/>
  <c r="AN122" i="2"/>
  <c r="AL116" i="2"/>
  <c r="AJ133" i="2"/>
  <c r="AN133" i="2" s="1"/>
  <c r="AN132" i="2"/>
  <c r="AE108" i="2"/>
  <c r="AL108" i="2" s="1"/>
  <c r="AI108" i="2"/>
  <c r="AJ108" i="2" s="1"/>
  <c r="AG108" i="2"/>
  <c r="AM108" i="2" s="1"/>
  <c r="AN85" i="2"/>
  <c r="AL123" i="2"/>
  <c r="AJ103" i="2"/>
  <c r="AN103" i="2" s="1"/>
  <c r="AN128" i="2"/>
  <c r="AN125" i="2"/>
  <c r="AJ91" i="2"/>
  <c r="AN91" i="2" s="1"/>
  <c r="AJ81" i="2"/>
  <c r="AN81" i="2" s="1"/>
  <c r="AJ76" i="2"/>
  <c r="AN76" i="2" s="1"/>
  <c r="AN71" i="2"/>
  <c r="AJ131" i="2"/>
  <c r="AN68" i="2"/>
  <c r="AN35" i="2"/>
  <c r="AN66" i="2"/>
  <c r="AN46" i="2"/>
  <c r="AN36" i="2"/>
  <c r="AN43" i="2"/>
  <c r="AJ61" i="2"/>
  <c r="AN61" i="2" s="1"/>
  <c r="AN59" i="2"/>
  <c r="AN51" i="2"/>
  <c r="AN49" i="2"/>
  <c r="AN56" i="2"/>
  <c r="AN52" i="2"/>
  <c r="AJ40" i="2"/>
  <c r="AN40" i="2" s="1"/>
  <c r="AN41" i="2"/>
  <c r="AN47" i="2"/>
  <c r="AN62" i="2"/>
  <c r="AN63" i="2"/>
  <c r="AN37" i="2"/>
  <c r="AN45" i="2"/>
  <c r="AN39" i="2"/>
  <c r="AN58" i="2"/>
  <c r="AN48" i="2"/>
  <c r="AN55" i="1"/>
  <c r="AE60" i="1"/>
  <c r="AI60" i="1"/>
  <c r="AG60" i="1"/>
  <c r="AM60" i="1" s="1"/>
  <c r="AN57" i="1"/>
  <c r="AJ55" i="1"/>
  <c r="AN63" i="1"/>
  <c r="AJ57" i="1"/>
  <c r="AL60" i="1"/>
  <c r="AJ60" i="1"/>
  <c r="AJ59" i="1"/>
  <c r="AN58" i="1"/>
  <c r="AN61" i="1"/>
  <c r="AJ62" i="1"/>
  <c r="AN62" i="1" s="1"/>
  <c r="AN59" i="1"/>
  <c r="AH50" i="1"/>
  <c r="AF50" i="1"/>
  <c r="AG50" i="1" s="1"/>
  <c r="AM50" i="1" s="1"/>
  <c r="AJ45" i="1"/>
  <c r="AE50" i="1"/>
  <c r="AL50" i="1" s="1"/>
  <c r="AI50" i="1"/>
  <c r="AN45" i="1"/>
  <c r="AN46" i="1"/>
  <c r="AJ53" i="1"/>
  <c r="AN53" i="1" s="1"/>
  <c r="AN52" i="1"/>
  <c r="AN48" i="1"/>
  <c r="AJ49" i="1"/>
  <c r="AN49" i="1" s="1"/>
  <c r="AN36" i="1"/>
  <c r="AE40" i="1"/>
  <c r="AI40" i="1"/>
  <c r="AH40" i="1"/>
  <c r="AJ40" i="1" s="1"/>
  <c r="AF40" i="1"/>
  <c r="AG40" i="1" s="1"/>
  <c r="AM40" i="1" s="1"/>
  <c r="AN41" i="1"/>
  <c r="AL40" i="1"/>
  <c r="AN39" i="1"/>
  <c r="AN42" i="1"/>
  <c r="AJ35" i="1"/>
  <c r="AN38" i="1"/>
  <c r="AJ37" i="1"/>
  <c r="AN37" i="1" s="1"/>
  <c r="AN43" i="1"/>
  <c r="AA33" i="1"/>
  <c r="X32" i="1"/>
  <c r="AA32" i="1"/>
  <c r="V33" i="1"/>
  <c r="Y33" i="1" s="1"/>
  <c r="Y32" i="1"/>
  <c r="AN33" i="4"/>
  <c r="AN31" i="4"/>
  <c r="AJ32" i="4"/>
  <c r="AN32" i="4" s="1"/>
  <c r="AN32" i="2"/>
  <c r="AE31" i="2"/>
  <c r="AL31" i="2" s="1"/>
  <c r="AG31" i="2"/>
  <c r="AM31" i="2" s="1"/>
  <c r="AI31" i="2"/>
  <c r="AJ31" i="2" s="1"/>
  <c r="AJ33" i="2"/>
  <c r="AN33" i="2" s="1"/>
  <c r="AB33" i="1"/>
  <c r="X33" i="1"/>
  <c r="AN31" i="1"/>
  <c r="AN95" i="4" l="1"/>
  <c r="AN90" i="4"/>
  <c r="AJ82" i="4"/>
  <c r="AN82" i="4" s="1"/>
  <c r="AN49" i="4"/>
  <c r="AN45" i="4"/>
  <c r="AN59" i="4"/>
  <c r="AJ55" i="4"/>
  <c r="AN55" i="4" s="1"/>
  <c r="AN116" i="2"/>
  <c r="AN123" i="2"/>
  <c r="AN108" i="2"/>
  <c r="AJ92" i="2"/>
  <c r="AN92" i="2" s="1"/>
  <c r="AN60" i="1"/>
  <c r="AJ50" i="1"/>
  <c r="AN50" i="1"/>
  <c r="AN40" i="1"/>
  <c r="AE33" i="1"/>
  <c r="AL33" i="1" s="1"/>
  <c r="AI33" i="1"/>
  <c r="AG32" i="1"/>
  <c r="AM32" i="1" s="1"/>
  <c r="AE32" i="1"/>
  <c r="AL32" i="1" s="1"/>
  <c r="AI32" i="1"/>
  <c r="AJ32" i="1" s="1"/>
  <c r="AN31" i="2"/>
  <c r="AH33" i="1"/>
  <c r="AF33" i="1"/>
  <c r="AG33" i="1" s="1"/>
  <c r="AM33" i="1" s="1"/>
  <c r="AJ33" i="1" l="1"/>
  <c r="AN33" i="1"/>
  <c r="AN32" i="1"/>
  <c r="V35" i="1" l="1"/>
  <c r="Y35" i="1"/>
  <c r="AM35" i="1" s="1"/>
  <c r="AN35" i="1" s="1"/>
</calcChain>
</file>

<file path=xl/sharedStrings.xml><?xml version="1.0" encoding="utf-8"?>
<sst xmlns="http://schemas.openxmlformats.org/spreadsheetml/2006/main" count="348" uniqueCount="115">
  <si>
    <t>Probenbezeichnung</t>
  </si>
  <si>
    <t>Proteinmehl_0Wochen</t>
  </si>
  <si>
    <t>Proteinmehl_3Wochen</t>
  </si>
  <si>
    <t>Proteinmehl_3Monate</t>
  </si>
  <si>
    <t>Mittelwert</t>
  </si>
  <si>
    <t>STABW</t>
  </si>
  <si>
    <t>Bratwurst+Insekt_0Wochen</t>
  </si>
  <si>
    <t>Bratwurst+Insekt_2Wochen</t>
  </si>
  <si>
    <t>Bratwurst+Insekt_4Wochen</t>
  </si>
  <si>
    <t>Leberwurst_0Wochen</t>
  </si>
  <si>
    <t>Leberwurst_3Wochen</t>
  </si>
  <si>
    <t>Leberwurst_6Wochen</t>
  </si>
  <si>
    <t>Leberwurst+Insekt_0Wochen</t>
  </si>
  <si>
    <t>Leberwurst+Insekt_3Wochen</t>
  </si>
  <si>
    <t>Leberwurst+Insekt_6Wochen</t>
  </si>
  <si>
    <t>CIE L*a*b*-values</t>
  </si>
  <si>
    <t>C*: Chroma/Sättigung, grauer/matter bis leuchtender</t>
  </si>
  <si>
    <t>L*: Lightness/Helligkeit, schwarz (0) bis weiß (100)</t>
  </si>
  <si>
    <t>a*: Rot-Grün-Achse, grün (-128) bis rot (+127)</t>
  </si>
  <si>
    <t>b*: Gelb-Blau-Achse, blau (-128) bis gelb (+127)</t>
  </si>
  <si>
    <t>L* / -</t>
  </si>
  <si>
    <t>a* / -</t>
  </si>
  <si>
    <t>b* / -</t>
  </si>
  <si>
    <t>C* / -</t>
  </si>
  <si>
    <t>h / °</t>
  </si>
  <si>
    <t>h: Hue-Winkel/Farbwinkel,rötlich (0°), gelblich (90°), grünlich (180°), bläulich (270°)</t>
  </si>
  <si>
    <t>Bratwurst_0Wochen_Neu</t>
  </si>
  <si>
    <t>Bratwurst_2Wochen_Neu</t>
  </si>
  <si>
    <t>Bratwurst_4Wochen_Neu</t>
  </si>
  <si>
    <t>L1</t>
  </si>
  <si>
    <t>a1</t>
  </si>
  <si>
    <t>b1</t>
  </si>
  <si>
    <t>L2</t>
  </si>
  <si>
    <t>a2</t>
  </si>
  <si>
    <t>b2</t>
  </si>
  <si>
    <t>C1</t>
  </si>
  <si>
    <t>C2</t>
  </si>
  <si>
    <t>C_ave</t>
  </si>
  <si>
    <t>G</t>
  </si>
  <si>
    <t>L1'</t>
  </si>
  <si>
    <t>a1'</t>
  </si>
  <si>
    <t>b1'</t>
  </si>
  <si>
    <t>L2'</t>
  </si>
  <si>
    <t>a2'</t>
  </si>
  <si>
    <t>b2'</t>
  </si>
  <si>
    <t>C1'</t>
  </si>
  <si>
    <t>C2'</t>
  </si>
  <si>
    <t>h1'</t>
  </si>
  <si>
    <t>h2'</t>
  </si>
  <si>
    <t>dh'</t>
  </si>
  <si>
    <t>dL'</t>
  </si>
  <si>
    <t>dC'</t>
  </si>
  <si>
    <t>dH'</t>
  </si>
  <si>
    <t>L'_ave</t>
  </si>
  <si>
    <t>C'_ave</t>
  </si>
  <si>
    <t>h'_ave</t>
  </si>
  <si>
    <t>(L'_ave-50)^2</t>
  </si>
  <si>
    <t>S_L</t>
  </si>
  <si>
    <t>S_C</t>
  </si>
  <si>
    <t>T</t>
  </si>
  <si>
    <t>S_H</t>
  </si>
  <si>
    <t>dTheta</t>
  </si>
  <si>
    <t>R_C</t>
  </si>
  <si>
    <t>R_T</t>
  </si>
  <si>
    <t>dL'/k_L/S_L</t>
  </si>
  <si>
    <t>dC'/k_C/S_C</t>
  </si>
  <si>
    <t>dH'/k_H/S_H</t>
  </si>
  <si>
    <t>dE2000</t>
  </si>
  <si>
    <t>25^7</t>
  </si>
  <si>
    <t>k_L</t>
  </si>
  <si>
    <t>k_C</t>
  </si>
  <si>
    <t>k_H</t>
  </si>
  <si>
    <t xml:space="preserve">CIEDE2000 Faktoren </t>
  </si>
  <si>
    <t xml:space="preserve">Lab-Werte der zu vergleichenden Proben </t>
  </si>
  <si>
    <t xml:space="preserve">Chroma (Sättigung) der beiden Proben </t>
  </si>
  <si>
    <t xml:space="preserve">Grün-Rot-Korrektur </t>
  </si>
  <si>
    <t>Anpassung der Lab-Werte (menschl. Auge reagiert empfindlicher auf Änderungen im roten und grünen Bereich als in anderen Farbbereichen)</t>
  </si>
  <si>
    <t>Modifizierte Chroma-Werte nach korrigiertem a und b</t>
  </si>
  <si>
    <t>Differenz modifizierter Helligkeit (L)</t>
  </si>
  <si>
    <t>Differenz modifizierter Hue-Winkel (h)</t>
  </si>
  <si>
    <t>Differenz modifizierter Chroma-Werte ©</t>
  </si>
  <si>
    <t>Berechnung neuer Hue-Winkel</t>
  </si>
  <si>
    <t>Mittelwerte</t>
  </si>
  <si>
    <t xml:space="preserve">Skalierungsfaktoren </t>
  </si>
  <si>
    <t>Differenzen werden durch Skalierungsfaktoren geteilt</t>
  </si>
  <si>
    <t xml:space="preserve">Weitere Korrekturfaktoren </t>
  </si>
  <si>
    <t xml:space="preserve">Korrekturfaktor für L Gewichtung </t>
  </si>
  <si>
    <t>Finaler Farbunterschied</t>
  </si>
  <si>
    <t>0T-3W</t>
  </si>
  <si>
    <t>0T-3M</t>
  </si>
  <si>
    <t>3W-3M</t>
  </si>
  <si>
    <t>0T-2W o.I.</t>
  </si>
  <si>
    <t>0T-4W o.I.</t>
  </si>
  <si>
    <t>2W-4W o.I.</t>
  </si>
  <si>
    <t>0T-2W m.I.</t>
  </si>
  <si>
    <t>0T-4W m.I.</t>
  </si>
  <si>
    <t>2W-4W m.I.</t>
  </si>
  <si>
    <t>0T m.I. - 0T o.I.</t>
  </si>
  <si>
    <t>2W m.I. - 2W o.I.</t>
  </si>
  <si>
    <t>4W m.I. - 4W o.I.</t>
  </si>
  <si>
    <t>0T-3W o.I.</t>
  </si>
  <si>
    <t>0T-6W o.I.</t>
  </si>
  <si>
    <t>3W-6W- o.I.</t>
  </si>
  <si>
    <t>0T-3W m.I.</t>
  </si>
  <si>
    <t>0T-6W m.I.</t>
  </si>
  <si>
    <t>3W-6W- m.I.</t>
  </si>
  <si>
    <t>6W m.I. - 6W o.I.</t>
  </si>
  <si>
    <t>3W m.I. - 3W o.I.</t>
  </si>
  <si>
    <t xml:space="preserve">Mittelwert Bestimmung </t>
  </si>
  <si>
    <t xml:space="preserve">Einzelbestimmung </t>
  </si>
  <si>
    <t xml:space="preserve">Abweichung </t>
  </si>
  <si>
    <t>Ergebnisse deltaE00</t>
  </si>
  <si>
    <t xml:space="preserve">0T-3W </t>
  </si>
  <si>
    <t xml:space="preserve">0T-3M </t>
  </si>
  <si>
    <t>STABW.N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</si>
</sst>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00"/>
    <numFmt numFmtId="166" formatCode="0.0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  <xf numFmtId="2" fontId="0" fillId="0" borderId="0" xfId="0" applyNumberFormat="1"/>
    <xf numFmtId="2" fontId="0" fillId="0" borderId="1" xfId="0" applyNumberFormat="1" applyBorder="1"/>
    <xf numFmtId="0" fontId="1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left" indent="1"/>
    </xf>
    <xf numFmtId="164" fontId="0" fillId="0" borderId="0" xfId="0" applyNumberFormat="1"/>
    <xf numFmtId="0" fontId="2" fillId="0" borderId="0" xfId="0" applyFont="1"/>
    <xf numFmtId="1" fontId="2" fillId="0" borderId="0" xfId="0" applyNumberFormat="1" applyFont="1"/>
    <xf numFmtId="165" fontId="0" fillId="0" borderId="0" xfId="0" applyNumberFormat="1"/>
    <xf numFmtId="0" fontId="0" fillId="2" borderId="4" xfId="0" applyFill="1" applyBorder="1"/>
    <xf numFmtId="1" fontId="0" fillId="2" borderId="5" xfId="0" applyNumberFormat="1" applyFill="1" applyBorder="1"/>
    <xf numFmtId="0" fontId="0" fillId="2" borderId="6" xfId="0" applyFill="1" applyBorder="1"/>
    <xf numFmtId="1" fontId="0" fillId="2" borderId="7" xfId="0" applyNumberFormat="1" applyFill="1" applyBorder="1"/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2" borderId="12" xfId="0" applyNumberFormat="1" applyFill="1" applyBorder="1"/>
    <xf numFmtId="1" fontId="0" fillId="2" borderId="13" xfId="0" applyNumberFormat="1" applyFill="1" applyBorder="1"/>
    <xf numFmtId="0" fontId="0" fillId="0" borderId="16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0" fillId="0" borderId="8" xfId="0" applyNumberForma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16" xfId="0" applyFont="1" applyBorder="1" applyAlignment="1">
      <alignment vertical="center"/>
    </xf>
    <xf numFmtId="0" fontId="0" fillId="0" borderId="19" xfId="0" applyBorder="1"/>
    <xf numFmtId="164" fontId="0" fillId="0" borderId="20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0" fontId="0" fillId="0" borderId="17" xfId="0" applyBorder="1"/>
    <xf numFmtId="164" fontId="3" fillId="0" borderId="18" xfId="0" applyNumberFormat="1" applyFont="1" applyBorder="1" applyAlignment="1">
      <alignment vertical="center"/>
    </xf>
    <xf numFmtId="0" fontId="0" fillId="0" borderId="8" xfId="0" applyBorder="1" applyAlignment="1">
      <alignment vertical="center" wrapText="1"/>
    </xf>
    <xf numFmtId="166" fontId="0" fillId="0" borderId="8" xfId="0" applyNumberForma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2" fontId="0" fillId="0" borderId="20" xfId="0" applyNumberFormat="1" applyBorder="1"/>
    <xf numFmtId="0" fontId="0" fillId="0" borderId="22" xfId="0" applyBorder="1"/>
    <xf numFmtId="164" fontId="0" fillId="0" borderId="22" xfId="0" applyNumberFormat="1" applyBorder="1"/>
    <xf numFmtId="0" fontId="3" fillId="0" borderId="21" xfId="0" applyFont="1" applyBorder="1" applyAlignment="1">
      <alignment vertical="center"/>
    </xf>
    <xf numFmtId="2" fontId="0" fillId="0" borderId="8" xfId="0" applyNumberForma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2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20" xfId="0" applyNumberFormat="1" applyBorder="1" applyAlignment="1">
      <alignment vertical="center" wrapText="1"/>
    </xf>
    <xf numFmtId="2" fontId="0" fillId="0" borderId="21" xfId="0" applyNumberFormat="1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2" fontId="0" fillId="0" borderId="18" xfId="0" applyNumberFormat="1" applyBorder="1" applyAlignment="1">
      <alignment vertical="center" wrapText="1"/>
    </xf>
    <xf numFmtId="0" fontId="0" fillId="0" borderId="17" xfId="0" applyBorder="1" applyAlignment="1">
      <alignment horizontal="right"/>
    </xf>
    <xf numFmtId="2" fontId="0" fillId="0" borderId="23" xfId="0" applyNumberFormat="1" applyBorder="1"/>
    <xf numFmtId="2" fontId="0" fillId="0" borderId="0" xfId="0" applyNumberFormat="1" applyBorder="1"/>
    <xf numFmtId="2" fontId="0" fillId="0" borderId="18" xfId="0" applyNumberFormat="1" applyBorder="1"/>
    <xf numFmtId="0" fontId="0" fillId="0" borderId="14" xfId="0" applyBorder="1"/>
    <xf numFmtId="2" fontId="0" fillId="0" borderId="8" xfId="0" applyNumberFormat="1" applyBorder="1"/>
    <xf numFmtId="2" fontId="0" fillId="0" borderId="15" xfId="0" applyNumberFormat="1" applyBorder="1"/>
    <xf numFmtId="0" fontId="0" fillId="0" borderId="8" xfId="0" applyBorder="1"/>
    <xf numFmtId="0" fontId="0" fillId="0" borderId="15" xfId="0" applyBorder="1"/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2" fontId="0" fillId="0" borderId="21" xfId="0" applyNumberFormat="1" applyBorder="1"/>
    <xf numFmtId="2" fontId="0" fillId="0" borderId="19" xfId="0" applyNumberFormat="1" applyBorder="1"/>
    <xf numFmtId="2" fontId="0" fillId="0" borderId="17" xfId="0" applyNumberFormat="1" applyBorder="1"/>
    <xf numFmtId="2" fontId="0" fillId="0" borderId="2" xfId="0" applyNumberFormat="1" applyBorder="1" applyAlignment="1">
      <alignment vertical="center" wrapText="1"/>
    </xf>
    <xf numFmtId="2" fontId="0" fillId="0" borderId="24" xfId="0" applyNumberFormat="1" applyBorder="1" applyAlignment="1">
      <alignment vertical="center" wrapText="1"/>
    </xf>
    <xf numFmtId="2" fontId="0" fillId="0" borderId="17" xfId="0" applyNumberFormat="1" applyBorder="1" applyAlignment="1">
      <alignment horizontal="right"/>
    </xf>
    <xf numFmtId="2" fontId="0" fillId="0" borderId="14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79A3-5DCC-4496-A9E9-094E45E24F5F}">
  <dimension ref="A2:AV71"/>
  <sheetViews>
    <sheetView tabSelected="1" zoomScale="80" zoomScaleNormal="80" workbookViewId="0">
      <selection activeCell="E21" sqref="E21"/>
    </sheetView>
  </sheetViews>
  <sheetFormatPr baseColWidth="10" defaultRowHeight="15" x14ac:dyDescent="0.25"/>
  <cols>
    <col min="1" max="1" width="14.28515625" customWidth="1"/>
    <col min="2" max="2" width="19.140625" bestFit="1" customWidth="1"/>
    <col min="3" max="3" width="14.5703125" bestFit="1" customWidth="1"/>
    <col min="16" max="16" width="8.140625" bestFit="1" customWidth="1"/>
    <col min="17" max="17" width="22" bestFit="1" customWidth="1"/>
    <col min="18" max="18" width="17.7109375" bestFit="1" customWidth="1"/>
    <col min="19" max="19" width="13" bestFit="1" customWidth="1"/>
  </cols>
  <sheetData>
    <row r="2" spans="1:19" x14ac:dyDescent="0.25">
      <c r="A2" s="6"/>
      <c r="B2" s="6" t="s">
        <v>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I2" s="6" t="s">
        <v>15</v>
      </c>
      <c r="P2" s="50" t="s">
        <v>111</v>
      </c>
      <c r="Q2" s="50"/>
      <c r="R2" s="50"/>
      <c r="S2" s="50"/>
    </row>
    <row r="3" spans="1:19" ht="15.75" thickBot="1" x14ac:dyDescent="0.3">
      <c r="I3" t="s">
        <v>17</v>
      </c>
      <c r="P3" s="50"/>
      <c r="Q3" s="50"/>
      <c r="R3" s="50"/>
      <c r="S3" s="50"/>
    </row>
    <row r="4" spans="1:19" x14ac:dyDescent="0.25">
      <c r="B4" s="35" t="s">
        <v>1</v>
      </c>
      <c r="C4" s="57">
        <v>43.58</v>
      </c>
      <c r="D4" s="57">
        <v>10.28</v>
      </c>
      <c r="E4" s="57">
        <v>24.77</v>
      </c>
      <c r="F4" s="57">
        <v>26.81</v>
      </c>
      <c r="G4" s="58">
        <v>67.459999999999994</v>
      </c>
      <c r="I4" t="s">
        <v>18</v>
      </c>
      <c r="P4" s="45"/>
      <c r="Q4" s="45" t="s">
        <v>108</v>
      </c>
      <c r="R4" s="45" t="s">
        <v>109</v>
      </c>
      <c r="S4" s="45" t="s">
        <v>110</v>
      </c>
    </row>
    <row r="5" spans="1:19" x14ac:dyDescent="0.25">
      <c r="B5" s="39"/>
      <c r="C5" s="59">
        <v>43.83</v>
      </c>
      <c r="D5" s="59">
        <v>10.54</v>
      </c>
      <c r="E5" s="59">
        <v>25.31</v>
      </c>
      <c r="F5" s="59">
        <v>27.42</v>
      </c>
      <c r="G5" s="60">
        <v>67.39</v>
      </c>
      <c r="I5" t="s">
        <v>19</v>
      </c>
      <c r="P5" s="45" t="s">
        <v>112</v>
      </c>
      <c r="Q5" s="46">
        <f>AN31</f>
        <v>1.1193556949463717</v>
      </c>
      <c r="R5" s="46">
        <f>AVERAGE(AN35:AN43)</f>
        <v>1.1288420920065252</v>
      </c>
      <c r="S5" s="45">
        <f>_xlfn.STDEV.P(AN35:AN43)</f>
        <v>0.45350250848573476</v>
      </c>
    </row>
    <row r="6" spans="1:19" x14ac:dyDescent="0.25">
      <c r="B6" s="39"/>
      <c r="C6" s="59">
        <v>43.84</v>
      </c>
      <c r="D6" s="59">
        <v>10.51</v>
      </c>
      <c r="E6" s="59">
        <v>25.08</v>
      </c>
      <c r="F6" s="59">
        <v>27.19</v>
      </c>
      <c r="G6" s="60">
        <v>67.27</v>
      </c>
      <c r="I6" t="s">
        <v>16</v>
      </c>
      <c r="P6" s="45" t="s">
        <v>113</v>
      </c>
      <c r="Q6" s="46">
        <f t="shared" ref="Q6:Q7" si="0">AN32</f>
        <v>0.46010659825123235</v>
      </c>
      <c r="R6" s="46">
        <f>AVERAGE(AN45:AN53)</f>
        <v>0.64057204334759255</v>
      </c>
      <c r="S6" s="45">
        <f>_xlfn.STDEV.P(AN45:AN53)</f>
        <v>0.19080287601367638</v>
      </c>
    </row>
    <row r="7" spans="1:19" x14ac:dyDescent="0.25">
      <c r="B7" s="61" t="s">
        <v>4</v>
      </c>
      <c r="C7" s="5">
        <f>AVERAGE(C4:C6)</f>
        <v>43.75</v>
      </c>
      <c r="D7" s="5">
        <f t="shared" ref="D7:G7" si="1">AVERAGE(D4:D6)</f>
        <v>10.443333333333333</v>
      </c>
      <c r="E7" s="5">
        <f t="shared" si="1"/>
        <v>25.053333333333331</v>
      </c>
      <c r="F7" s="5">
        <f t="shared" si="1"/>
        <v>27.14</v>
      </c>
      <c r="G7" s="62">
        <f t="shared" si="1"/>
        <v>67.373333333333335</v>
      </c>
      <c r="I7" t="s">
        <v>25</v>
      </c>
      <c r="P7" s="45" t="s">
        <v>90</v>
      </c>
      <c r="Q7" s="46">
        <f t="shared" si="0"/>
        <v>0.76616966272791653</v>
      </c>
      <c r="R7" s="46">
        <f>AVERAGE(AN55:AN63)</f>
        <v>0.83505091139108178</v>
      </c>
      <c r="S7" s="45">
        <f>_xlfn.STDEV.P(AN55:AN63)</f>
        <v>0.55125033111525923</v>
      </c>
    </row>
    <row r="8" spans="1:19" x14ac:dyDescent="0.25">
      <c r="B8" s="61" t="s">
        <v>5</v>
      </c>
      <c r="C8" s="63">
        <f>STDEV(C4:C6)</f>
        <v>0.14730919862656391</v>
      </c>
      <c r="D8" s="63">
        <f t="shared" ref="D8:G8" si="2">STDEV(D4:D6)</f>
        <v>0.14224392195567914</v>
      </c>
      <c r="E8" s="63">
        <f t="shared" si="2"/>
        <v>0.27098585448936829</v>
      </c>
      <c r="F8" s="63">
        <f t="shared" si="2"/>
        <v>0.30805843601498883</v>
      </c>
      <c r="G8" s="64">
        <f t="shared" si="2"/>
        <v>9.6090235369329868E-2</v>
      </c>
    </row>
    <row r="9" spans="1:19" ht="15.75" thickBot="1" x14ac:dyDescent="0.3">
      <c r="B9" s="65" t="s">
        <v>114</v>
      </c>
      <c r="C9" s="66">
        <f>_xlfn.STDEV.P(C4:C6)</f>
        <v>0.12027745701779272</v>
      </c>
      <c r="D9" s="66">
        <f t="shared" ref="D9:E9" si="3">_xlfn.STDEV.P(D4:D6)</f>
        <v>0.11614167593456232</v>
      </c>
      <c r="E9" s="66">
        <f t="shared" si="3"/>
        <v>0.22125902367034747</v>
      </c>
      <c r="F9" s="66"/>
      <c r="G9" s="67"/>
    </row>
    <row r="10" spans="1:19" x14ac:dyDescent="0.25">
      <c r="B10" s="35" t="s">
        <v>2</v>
      </c>
      <c r="C10" s="57">
        <v>41.96</v>
      </c>
      <c r="D10" s="57">
        <v>10.37</v>
      </c>
      <c r="E10" s="57">
        <v>24.4</v>
      </c>
      <c r="F10" s="57">
        <v>26.52</v>
      </c>
      <c r="G10" s="58">
        <v>66.98</v>
      </c>
    </row>
    <row r="11" spans="1:19" x14ac:dyDescent="0.25">
      <c r="B11" s="39"/>
      <c r="C11" s="59">
        <v>42.56</v>
      </c>
      <c r="D11" s="59">
        <v>10.42</v>
      </c>
      <c r="E11" s="59">
        <v>24.93</v>
      </c>
      <c r="F11" s="59">
        <v>27.02</v>
      </c>
      <c r="G11" s="60">
        <v>67.31</v>
      </c>
    </row>
    <row r="12" spans="1:19" x14ac:dyDescent="0.25">
      <c r="B12" s="39"/>
      <c r="C12" s="59">
        <v>43.12</v>
      </c>
      <c r="D12" s="59">
        <v>10.28</v>
      </c>
      <c r="E12" s="59">
        <v>24.83</v>
      </c>
      <c r="F12" s="59">
        <v>26.88</v>
      </c>
      <c r="G12" s="60">
        <v>67.5</v>
      </c>
    </row>
    <row r="13" spans="1:19" x14ac:dyDescent="0.25">
      <c r="B13" s="61" t="s">
        <v>4</v>
      </c>
      <c r="C13" s="5">
        <f>AVERAGE(C10:C12)</f>
        <v>42.546666666666674</v>
      </c>
      <c r="D13" s="5">
        <f t="shared" ref="D13:G13" si="4">AVERAGE(D10:D12)</f>
        <v>10.356666666666667</v>
      </c>
      <c r="E13" s="5">
        <f t="shared" si="4"/>
        <v>24.72</v>
      </c>
      <c r="F13" s="5">
        <f t="shared" si="4"/>
        <v>26.806666666666668</v>
      </c>
      <c r="G13" s="62">
        <f t="shared" si="4"/>
        <v>67.263333333333335</v>
      </c>
    </row>
    <row r="14" spans="1:19" x14ac:dyDescent="0.25">
      <c r="B14" s="61" t="s">
        <v>5</v>
      </c>
      <c r="C14" s="63">
        <f>STDEV(C10:C12)</f>
        <v>0.5801149311415208</v>
      </c>
      <c r="D14" s="63">
        <f t="shared" ref="D14:G14" si="5">STDEV(D10:D12)</f>
        <v>7.094598884597611E-2</v>
      </c>
      <c r="E14" s="63">
        <f t="shared" si="5"/>
        <v>0.28160255680657481</v>
      </c>
      <c r="F14" s="63">
        <f t="shared" si="5"/>
        <v>0.25794056162870799</v>
      </c>
      <c r="G14" s="64">
        <f t="shared" si="5"/>
        <v>0.26312227829154322</v>
      </c>
    </row>
    <row r="15" spans="1:19" ht="15.75" thickBot="1" x14ac:dyDescent="0.3">
      <c r="B15" s="65" t="s">
        <v>114</v>
      </c>
      <c r="C15" s="66">
        <f>_xlfn.STDEV.P(C10:C12)</f>
        <v>0.47366185782217496</v>
      </c>
      <c r="D15" s="66">
        <f t="shared" ref="D15:E15" si="6">_xlfn.STDEV.P(D10:D12)</f>
        <v>5.7927157323276086E-2</v>
      </c>
      <c r="E15" s="66">
        <f t="shared" si="6"/>
        <v>0.2299275248130741</v>
      </c>
      <c r="F15" s="66"/>
      <c r="G15" s="67"/>
    </row>
    <row r="16" spans="1:19" x14ac:dyDescent="0.25">
      <c r="B16" s="35" t="s">
        <v>3</v>
      </c>
      <c r="C16" s="57">
        <v>44.04</v>
      </c>
      <c r="D16" s="57">
        <v>10.039999999999999</v>
      </c>
      <c r="E16" s="57">
        <v>24.73</v>
      </c>
      <c r="F16" s="57">
        <v>26.69</v>
      </c>
      <c r="G16" s="58">
        <v>67.900000000000006</v>
      </c>
    </row>
    <row r="17" spans="1:47" x14ac:dyDescent="0.25">
      <c r="B17" s="39"/>
      <c r="C17" s="59">
        <v>43.08</v>
      </c>
      <c r="D17" s="59">
        <v>10.1</v>
      </c>
      <c r="E17" s="59">
        <v>24.62</v>
      </c>
      <c r="F17" s="59">
        <v>26.61</v>
      </c>
      <c r="G17" s="60">
        <v>67.7</v>
      </c>
    </row>
    <row r="18" spans="1:47" x14ac:dyDescent="0.25">
      <c r="B18" s="39"/>
      <c r="C18" s="59">
        <v>42.94</v>
      </c>
      <c r="D18" s="59">
        <v>10.17</v>
      </c>
      <c r="E18" s="59">
        <v>24.54</v>
      </c>
      <c r="F18" s="59">
        <v>26.57</v>
      </c>
      <c r="G18" s="60">
        <v>67.489999999999995</v>
      </c>
    </row>
    <row r="19" spans="1:47" x14ac:dyDescent="0.25">
      <c r="B19" s="61" t="s">
        <v>4</v>
      </c>
      <c r="C19" s="5">
        <f>AVERAGE(C16:C18)</f>
        <v>43.353333333333332</v>
      </c>
      <c r="D19" s="5">
        <f t="shared" ref="D19:G19" si="7">AVERAGE(D16:D18)</f>
        <v>10.103333333333333</v>
      </c>
      <c r="E19" s="5">
        <f t="shared" si="7"/>
        <v>24.63</v>
      </c>
      <c r="F19" s="5">
        <f t="shared" si="7"/>
        <v>26.623333333333335</v>
      </c>
      <c r="G19" s="62">
        <f t="shared" si="7"/>
        <v>67.696666666666673</v>
      </c>
    </row>
    <row r="20" spans="1:47" x14ac:dyDescent="0.25">
      <c r="B20" s="61" t="s">
        <v>5</v>
      </c>
      <c r="C20" s="63">
        <f>STDEV(C16:C18)</f>
        <v>0.59877653037951828</v>
      </c>
      <c r="D20" s="63">
        <f t="shared" ref="D20:G20" si="8">STDEV(D16:D18)</f>
        <v>6.5064070986477512E-2</v>
      </c>
      <c r="E20" s="63">
        <f t="shared" si="8"/>
        <v>9.5393920141695135E-2</v>
      </c>
      <c r="F20" s="63">
        <f t="shared" si="8"/>
        <v>6.1101009266078504E-2</v>
      </c>
      <c r="G20" s="64">
        <f t="shared" si="8"/>
        <v>0.20502032419576249</v>
      </c>
    </row>
    <row r="21" spans="1:47" ht="15.75" thickBot="1" x14ac:dyDescent="0.3">
      <c r="B21" s="65" t="s">
        <v>114</v>
      </c>
      <c r="C21" s="66">
        <f>_xlfn.STDEV.P(C16:C18)</f>
        <v>0.48889898979464336</v>
      </c>
      <c r="D21" s="66">
        <f t="shared" ref="D21:E21" si="9">_xlfn.STDEV.P(D16:D18)</f>
        <v>5.3124591501697745E-2</v>
      </c>
      <c r="E21" s="66">
        <f t="shared" si="9"/>
        <v>7.788880963698662E-2</v>
      </c>
      <c r="F21" s="68"/>
      <c r="G21" s="69"/>
    </row>
    <row r="24" spans="1:47" ht="21.75" thickBot="1" x14ac:dyDescent="0.4">
      <c r="B24" s="51" t="s">
        <v>72</v>
      </c>
      <c r="C24" s="51"/>
    </row>
    <row r="25" spans="1:47" x14ac:dyDescent="0.25">
      <c r="B25" s="13" t="s">
        <v>68</v>
      </c>
      <c r="C25" s="14">
        <f>25^7</f>
        <v>6103515625</v>
      </c>
    </row>
    <row r="26" spans="1:47" x14ac:dyDescent="0.25">
      <c r="B26" s="15" t="s">
        <v>69</v>
      </c>
      <c r="C26" s="16">
        <v>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12"/>
      <c r="AP26" s="10"/>
      <c r="AQ26" s="11"/>
    </row>
    <row r="27" spans="1:47" x14ac:dyDescent="0.25">
      <c r="B27" s="15" t="s">
        <v>70</v>
      </c>
      <c r="C27" s="16">
        <v>1</v>
      </c>
    </row>
    <row r="28" spans="1:47" ht="23.25" customHeight="1" thickBot="1" x14ac:dyDescent="0.3">
      <c r="B28" s="23" t="s">
        <v>71</v>
      </c>
      <c r="C28" s="24">
        <v>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2"/>
      <c r="AO28" s="10"/>
      <c r="AP28" s="11"/>
    </row>
    <row r="29" spans="1:47" ht="53.25" customHeight="1" thickBot="1" x14ac:dyDescent="0.35">
      <c r="B29" s="52" t="s">
        <v>73</v>
      </c>
      <c r="C29" s="53"/>
      <c r="D29" s="53"/>
      <c r="E29" s="53"/>
      <c r="F29" s="53"/>
      <c r="G29" s="54"/>
      <c r="H29" s="52" t="s">
        <v>74</v>
      </c>
      <c r="I29" s="53"/>
      <c r="J29" s="54"/>
      <c r="K29" s="25" t="s">
        <v>75</v>
      </c>
      <c r="L29" s="52" t="s">
        <v>76</v>
      </c>
      <c r="M29" s="53"/>
      <c r="N29" s="53"/>
      <c r="O29" s="53"/>
      <c r="P29" s="53"/>
      <c r="Q29" s="54"/>
      <c r="R29" s="52" t="s">
        <v>77</v>
      </c>
      <c r="S29" s="54"/>
      <c r="T29" s="52"/>
      <c r="U29" s="54"/>
      <c r="V29" s="25" t="s">
        <v>79</v>
      </c>
      <c r="W29" s="25" t="s">
        <v>78</v>
      </c>
      <c r="X29" s="25" t="s">
        <v>80</v>
      </c>
      <c r="Y29" s="25" t="s">
        <v>81</v>
      </c>
      <c r="Z29" s="52" t="s">
        <v>82</v>
      </c>
      <c r="AA29" s="53"/>
      <c r="AB29" s="54"/>
      <c r="AC29" s="25" t="s">
        <v>86</v>
      </c>
      <c r="AD29" s="52" t="s">
        <v>83</v>
      </c>
      <c r="AE29" s="53"/>
      <c r="AF29" s="53"/>
      <c r="AG29" s="54"/>
      <c r="AH29" s="52" t="s">
        <v>85</v>
      </c>
      <c r="AI29" s="53"/>
      <c r="AJ29" s="54"/>
      <c r="AK29" s="52" t="s">
        <v>84</v>
      </c>
      <c r="AL29" s="53"/>
      <c r="AM29" s="54"/>
      <c r="AN29" s="26" t="s">
        <v>87</v>
      </c>
      <c r="AO29" s="7"/>
      <c r="AP29" s="8"/>
    </row>
    <row r="30" spans="1:47" ht="19.5" thickBot="1" x14ac:dyDescent="0.3">
      <c r="B30" s="19" t="s">
        <v>29</v>
      </c>
      <c r="C30" s="20" t="s">
        <v>30</v>
      </c>
      <c r="D30" s="20" t="s">
        <v>31</v>
      </c>
      <c r="E30" s="20" t="s">
        <v>32</v>
      </c>
      <c r="F30" s="20" t="s">
        <v>33</v>
      </c>
      <c r="G30" s="21" t="s">
        <v>34</v>
      </c>
      <c r="H30" s="19" t="s">
        <v>35</v>
      </c>
      <c r="I30" s="20" t="s">
        <v>36</v>
      </c>
      <c r="J30" s="21" t="s">
        <v>37</v>
      </c>
      <c r="K30" s="22" t="s">
        <v>38</v>
      </c>
      <c r="L30" s="19" t="s">
        <v>39</v>
      </c>
      <c r="M30" s="20" t="s">
        <v>40</v>
      </c>
      <c r="N30" s="20" t="s">
        <v>41</v>
      </c>
      <c r="O30" s="20" t="s">
        <v>42</v>
      </c>
      <c r="P30" s="20" t="s">
        <v>43</v>
      </c>
      <c r="Q30" s="21" t="s">
        <v>44</v>
      </c>
      <c r="R30" s="19" t="s">
        <v>45</v>
      </c>
      <c r="S30" s="21" t="s">
        <v>46</v>
      </c>
      <c r="T30" s="19" t="s">
        <v>47</v>
      </c>
      <c r="U30" s="21" t="s">
        <v>48</v>
      </c>
      <c r="V30" s="22" t="s">
        <v>49</v>
      </c>
      <c r="W30" s="22" t="s">
        <v>50</v>
      </c>
      <c r="X30" s="22" t="s">
        <v>51</v>
      </c>
      <c r="Y30" s="22" t="s">
        <v>52</v>
      </c>
      <c r="Z30" s="19" t="s">
        <v>53</v>
      </c>
      <c r="AA30" s="20" t="s">
        <v>54</v>
      </c>
      <c r="AB30" s="21" t="s">
        <v>55</v>
      </c>
      <c r="AC30" s="22" t="s">
        <v>56</v>
      </c>
      <c r="AD30" s="19" t="s">
        <v>57</v>
      </c>
      <c r="AE30" s="20" t="s">
        <v>58</v>
      </c>
      <c r="AF30" s="20" t="s">
        <v>59</v>
      </c>
      <c r="AG30" s="21" t="s">
        <v>60</v>
      </c>
      <c r="AH30" s="19" t="s">
        <v>61</v>
      </c>
      <c r="AI30" s="20" t="s">
        <v>62</v>
      </c>
      <c r="AJ30" s="21" t="s">
        <v>63</v>
      </c>
      <c r="AK30" s="19" t="s">
        <v>64</v>
      </c>
      <c r="AL30" s="20" t="s">
        <v>65</v>
      </c>
      <c r="AM30" s="21" t="s">
        <v>66</v>
      </c>
      <c r="AN30" s="27" t="s">
        <v>67</v>
      </c>
      <c r="AO30" s="10"/>
      <c r="AP30" s="11"/>
    </row>
    <row r="31" spans="1:47" ht="18.75" x14ac:dyDescent="0.25">
      <c r="A31" t="s">
        <v>88</v>
      </c>
      <c r="B31" s="17">
        <f>C7</f>
        <v>43.75</v>
      </c>
      <c r="C31" s="17">
        <f t="shared" ref="C31:D31" si="10">D7</f>
        <v>10.443333333333333</v>
      </c>
      <c r="D31" s="17">
        <f t="shared" si="10"/>
        <v>25.053333333333331</v>
      </c>
      <c r="E31" s="17">
        <f>C13</f>
        <v>42.546666666666674</v>
      </c>
      <c r="F31" s="17">
        <f t="shared" ref="F31:G31" si="11">D13</f>
        <v>10.356666666666667</v>
      </c>
      <c r="G31" s="17">
        <f t="shared" si="11"/>
        <v>24.72</v>
      </c>
      <c r="H31" s="17">
        <f t="shared" ref="H31" si="12">SQRT(C31^2+D31^2)</f>
        <v>27.142820822866256</v>
      </c>
      <c r="I31" s="17">
        <f t="shared" ref="I31" si="13">SQRT(F31^2+G31^2)</f>
        <v>26.801845914870199</v>
      </c>
      <c r="J31" s="17">
        <f>AVERAGE(H31:I31)</f>
        <v>26.972333368868227</v>
      </c>
      <c r="K31" s="18">
        <f>0.5*(1-SQRT(J31^7/(J31^7+$C$25)))</f>
        <v>0.10318621050348176</v>
      </c>
      <c r="L31" s="17">
        <f t="shared" ref="L31" si="14">B31</f>
        <v>43.75</v>
      </c>
      <c r="M31" s="17">
        <f>(1+$K31)*C31</f>
        <v>11.520941325024694</v>
      </c>
      <c r="N31" s="17">
        <f t="shared" ref="N31:O31" si="15">D31</f>
        <v>25.053333333333331</v>
      </c>
      <c r="O31" s="17">
        <f t="shared" si="15"/>
        <v>42.546666666666674</v>
      </c>
      <c r="P31" s="17">
        <f>(1+$K31)*F31</f>
        <v>11.425331853447727</v>
      </c>
      <c r="Q31" s="17">
        <f t="shared" ref="Q31" si="16">G31</f>
        <v>24.72</v>
      </c>
      <c r="R31" s="17">
        <f t="shared" ref="R31" si="17">SQRT(M31^2+N31^2)</f>
        <v>27.575380326040342</v>
      </c>
      <c r="S31" s="17">
        <f t="shared" ref="S31" si="18">SQRT(P31^2+Q31^2)</f>
        <v>27.232638652202017</v>
      </c>
      <c r="T31" s="17">
        <f>IF(AND(M31=0,N31=0),0,IF(N31&gt;=0,DEGREES(ATAN2(M31,N31)),DEGREES(ATAN2(M31,N31))+360))</f>
        <v>65.304350226988049</v>
      </c>
      <c r="U31" s="17">
        <f t="shared" ref="U31" si="19">IF(AND(P31=0,Q31=0),0,IF(Q31&gt;=0,DEGREES(ATAN2(P31,Q31)),DEGREES(ATAN2(P31,Q31))+360))</f>
        <v>65.194101687505679</v>
      </c>
      <c r="V31" s="17">
        <f>IF(AO31=0,U31-T31,IF(AO31=1,U31-T31-360,U31+360-T31))</f>
        <v>-0.11024853948237023</v>
      </c>
      <c r="W31" s="17">
        <f t="shared" ref="W31" si="20">O31-L31</f>
        <v>-1.203333333333326</v>
      </c>
      <c r="X31" s="17">
        <f t="shared" ref="X31" si="21">(S31-R31)</f>
        <v>-0.34274167383832577</v>
      </c>
      <c r="Y31" s="17">
        <f>(2*SQRT(R31*S31)*SIN(RADIANS(V31/2)))</f>
        <v>-5.2729756123462104E-2</v>
      </c>
      <c r="Z31" s="17">
        <f>AVERAGE(L31,O31)</f>
        <v>43.148333333333341</v>
      </c>
      <c r="AA31" s="17">
        <f>AVERAGE(R31,S31)</f>
        <v>27.404009489121179</v>
      </c>
      <c r="AB31" s="17">
        <f>IF(AP31=3,T31+U31,IF(AP31=0,AVERAGE(T31,U31),IF(AP31=1,AVERAGE(T31,U31)+180,AVERAGE(T31,U31)-180)))</f>
        <v>65.249225957246864</v>
      </c>
      <c r="AC31" s="17">
        <f>(Z31-50)^2</f>
        <v>46.945336111111011</v>
      </c>
      <c r="AD31" s="17">
        <f t="shared" ref="AD31" si="22">1+(0.015*AC31/SQRT(20+AC31))</f>
        <v>1.0860644006472535</v>
      </c>
      <c r="AE31" s="17">
        <f t="shared" ref="AE31" si="23">1+0.045*AA31</f>
        <v>2.2331804270104527</v>
      </c>
      <c r="AF31" s="17">
        <f t="shared" ref="AF31" si="24">1-0.17*COS(RADIANS(AB31-30))+0.24*COS(RADIANS(2*AB31))+0.32*COS(RADIANS(3*AB31+6))-0.2*COS(RADIANS(4*AB31-63))</f>
        <v>0.59829778976021064</v>
      </c>
      <c r="AG31" s="17">
        <f t="shared" ref="AG31" si="25">1+0.015*AA31*AF31</f>
        <v>1.2459363746186356</v>
      </c>
      <c r="AH31" s="17">
        <f>30*EXP(-1*((AB31-275)/25)^2)</f>
        <v>8.0536921062955108E-30</v>
      </c>
      <c r="AI31" s="17">
        <f>2*SQRT(AA31^7/(AA31^7+$C$25))</f>
        <v>1.6190890239286735</v>
      </c>
      <c r="AJ31" s="17">
        <f>-SIN(RADIANS(2*AH31))*AI31</f>
        <v>-4.5516945932908461E-31</v>
      </c>
      <c r="AK31" s="17">
        <f>W31/AD31/$C$26</f>
        <v>-1.1079760395573086</v>
      </c>
      <c r="AL31" s="17">
        <f>X31/AE31/$C$27</f>
        <v>-0.1534769289990385</v>
      </c>
      <c r="AM31" s="17">
        <f>Y31/AG31/$C$28</f>
        <v>-4.232138751033894E-2</v>
      </c>
      <c r="AN31" s="28">
        <f>SQRT(AK31^2+AL31^2+AM31^2+AJ31*AL31*AM31)</f>
        <v>1.1193556949463717</v>
      </c>
    </row>
    <row r="32" spans="1:47" ht="18.75" x14ac:dyDescent="0.25">
      <c r="A32" t="s">
        <v>89</v>
      </c>
      <c r="B32" s="4">
        <f>C7</f>
        <v>43.75</v>
      </c>
      <c r="C32" s="4">
        <f>D7</f>
        <v>10.443333333333333</v>
      </c>
      <c r="D32" s="4">
        <f>E7</f>
        <v>25.053333333333331</v>
      </c>
      <c r="E32" s="4">
        <f>C19</f>
        <v>43.353333333333332</v>
      </c>
      <c r="F32" s="4">
        <f>D19</f>
        <v>10.103333333333333</v>
      </c>
      <c r="G32" s="4">
        <f>E19</f>
        <v>24.63</v>
      </c>
      <c r="H32" s="17">
        <f t="shared" ref="H32:H33" si="26">SQRT(C32^2+D32^2)</f>
        <v>27.142820822866256</v>
      </c>
      <c r="I32" s="17">
        <f t="shared" ref="I32:I33" si="27">SQRT(F32^2+G32^2)</f>
        <v>26.621687483036165</v>
      </c>
      <c r="J32" s="17">
        <f t="shared" ref="J32:J33" si="28">AVERAGE(H32:I32)</f>
        <v>26.882254152951212</v>
      </c>
      <c r="K32" s="18">
        <f t="shared" ref="K32:K33" si="29">0.5*(1-SQRT(J32^7/(J32^7+$C$25)))</f>
        <v>0.10491491459347446</v>
      </c>
      <c r="L32" s="17">
        <f t="shared" ref="L32:L33" si="30">B32</f>
        <v>43.75</v>
      </c>
      <c r="M32" s="17">
        <f>(1+$K32)*C32</f>
        <v>11.538994758071185</v>
      </c>
      <c r="N32" s="17">
        <f t="shared" ref="N32:N33" si="31">D32</f>
        <v>25.053333333333331</v>
      </c>
      <c r="O32" s="17">
        <f t="shared" ref="O32:O33" si="32">E32</f>
        <v>43.353333333333332</v>
      </c>
      <c r="P32" s="17">
        <f>(1+$K32)*F32</f>
        <v>11.163323687109404</v>
      </c>
      <c r="Q32" s="17">
        <f t="shared" ref="Q32:Q33" si="33">G32</f>
        <v>24.63</v>
      </c>
      <c r="R32" s="17">
        <f t="shared" ref="R32:R33" si="34">SQRT(M32^2+N32^2)</f>
        <v>27.58292789277283</v>
      </c>
      <c r="S32" s="17">
        <f t="shared" ref="S32:S33" si="35">SQRT(P32^2+Q32^2)</f>
        <v>27.041758370031669</v>
      </c>
      <c r="T32" s="17">
        <f t="shared" ref="T32:T33" si="36">IF(AND(M32=0,N32=0),0,IF(N32&gt;=0,DEGREES(ATAN2(M32,N32)),DEGREES(ATAN2(M32,N32))+360))</f>
        <v>65.270279131376014</v>
      </c>
      <c r="U32" s="17">
        <f t="shared" ref="U32:U33" si="37">IF(AND(P32=0,Q32=0),0,IF(Q32&gt;=0,DEGREES(ATAN2(P32,Q32)),DEGREES(ATAN2(P32,Q32))+360))</f>
        <v>65.618021623584951</v>
      </c>
      <c r="V32" s="17">
        <f>IF(AO32=0,U32-T32,IF(AO32=1,U32-T32-360,U32+360-T32))</f>
        <v>0.34774249220893694</v>
      </c>
      <c r="W32" s="17">
        <f t="shared" ref="W32:W33" si="38">O32-L32</f>
        <v>-0.39666666666666828</v>
      </c>
      <c r="X32" s="17">
        <f t="shared" ref="X32:X33" si="39">(S32-R32)</f>
        <v>-0.54116952274116059</v>
      </c>
      <c r="Y32" s="17">
        <f t="shared" ref="Y32:Y33" si="40">(2*SQRT(R32*S32)*SIN(RADIANS(V32/2)))</f>
        <v>0.16575708830933514</v>
      </c>
      <c r="Z32" s="17">
        <f t="shared" ref="Z32:Z33" si="41">AVERAGE(L32,O32)</f>
        <v>43.551666666666662</v>
      </c>
      <c r="AA32" s="17">
        <f t="shared" ref="AA32:AA33" si="42">AVERAGE(R32,S32)</f>
        <v>27.312343131402251</v>
      </c>
      <c r="AB32" s="17">
        <f>IF(AP32=3,T32+U32,IF(AP32=0,AVERAGE(T32,U32),IF(AP32=1,AVERAGE(T32,U32)+180,AVERAGE(T32,U32)-180)))</f>
        <v>65.444150377480483</v>
      </c>
      <c r="AC32" s="17">
        <f t="shared" ref="AC32:AC33" si="43">(Z32-50)^2</f>
        <v>41.581002777777833</v>
      </c>
      <c r="AD32" s="17">
        <f t="shared" ref="AD32:AD33" si="44">1+(0.015*AC32/SQRT(20+AC32))</f>
        <v>1.0794809115718307</v>
      </c>
      <c r="AE32" s="17">
        <f t="shared" ref="AE32:AE33" si="45">1+0.045*AA32</f>
        <v>2.2290554409131014</v>
      </c>
      <c r="AF32" s="17">
        <f t="shared" ref="AF32:AF33" si="46">1-0.17*COS(RADIANS(AB32-30))+0.24*COS(RADIANS(2*AB32))+0.32*COS(RADIANS(3*AB32+6))-0.2*COS(RADIANS(4*AB32-63))</f>
        <v>0.59776131732699889</v>
      </c>
      <c r="AG32" s="17">
        <f t="shared" ref="AG32:AG33" si="47">1+0.015*AA32*AF32</f>
        <v>1.2448939331427102</v>
      </c>
      <c r="AH32" s="17">
        <f t="shared" ref="AH32:AH33" si="48">30*EXP(-1*((AB32-275)/25)^2)</f>
        <v>9.1788653232207471E-30</v>
      </c>
      <c r="AI32" s="17">
        <f t="shared" ref="AI32:AI33" si="49">2*SQRT(AA32^7/(AA32^7+$C$25))</f>
        <v>1.6125082996634093</v>
      </c>
      <c r="AJ32" s="17">
        <f t="shared" ref="AJ32:AJ33" si="50">-SIN(RADIANS(2*AH32))*AI32</f>
        <v>-5.1665224353240923E-31</v>
      </c>
      <c r="AK32" s="17">
        <f t="shared" ref="AK32:AK33" si="51">W32/AD32/$C$26</f>
        <v>-0.36746056592059834</v>
      </c>
      <c r="AL32" s="17">
        <f t="shared" ref="AL32:AL33" si="52">X32/AE32/$C$27</f>
        <v>-0.24277975002697916</v>
      </c>
      <c r="AM32" s="17">
        <f t="shared" ref="AM32:AM33" si="53">Y32/AG32/$C$28</f>
        <v>0.13314956712085874</v>
      </c>
      <c r="AN32" s="28">
        <f t="shared" ref="AN32:AN33" si="54">SQRT(AK32^2+AL32^2+AM32^2+AJ32*AL32*AM32)</f>
        <v>0.46010659825123235</v>
      </c>
      <c r="AT32" s="49"/>
      <c r="AU32" s="49"/>
    </row>
    <row r="33" spans="1:48" ht="18.75" x14ac:dyDescent="0.25">
      <c r="A33" t="s">
        <v>90</v>
      </c>
      <c r="B33" s="4">
        <f>C13</f>
        <v>42.546666666666674</v>
      </c>
      <c r="C33" s="4">
        <f>D13</f>
        <v>10.356666666666667</v>
      </c>
      <c r="D33" s="4">
        <f>E13</f>
        <v>24.72</v>
      </c>
      <c r="E33" s="4">
        <f>C19</f>
        <v>43.353333333333332</v>
      </c>
      <c r="F33" s="4">
        <f>D19</f>
        <v>10.103333333333333</v>
      </c>
      <c r="G33" s="4">
        <f>E19</f>
        <v>24.63</v>
      </c>
      <c r="H33" s="17">
        <f t="shared" si="26"/>
        <v>26.801845914870199</v>
      </c>
      <c r="I33" s="17">
        <f t="shared" si="27"/>
        <v>26.621687483036165</v>
      </c>
      <c r="J33" s="17">
        <f t="shared" si="28"/>
        <v>26.711766698953184</v>
      </c>
      <c r="K33" s="18">
        <f t="shared" si="29"/>
        <v>0.10825152512594483</v>
      </c>
      <c r="L33" s="17">
        <f t="shared" si="30"/>
        <v>42.546666666666674</v>
      </c>
      <c r="M33" s="17">
        <f>(1+$K33)*C33</f>
        <v>11.477791628554369</v>
      </c>
      <c r="N33" s="17">
        <f t="shared" si="31"/>
        <v>24.72</v>
      </c>
      <c r="O33" s="17">
        <f t="shared" si="32"/>
        <v>43.353333333333332</v>
      </c>
      <c r="P33" s="17">
        <f>(1+$K33)*F33</f>
        <v>11.197034575522462</v>
      </c>
      <c r="Q33" s="17">
        <f t="shared" si="33"/>
        <v>24.63</v>
      </c>
      <c r="R33" s="17">
        <f t="shared" si="34"/>
        <v>27.254689517008128</v>
      </c>
      <c r="S33" s="17">
        <f t="shared" si="35"/>
        <v>27.055692252933493</v>
      </c>
      <c r="T33" s="17">
        <f t="shared" si="36"/>
        <v>65.093994149239208</v>
      </c>
      <c r="U33" s="17">
        <f t="shared" si="37"/>
        <v>65.552999109521807</v>
      </c>
      <c r="V33" s="17">
        <f>IF(AO33=0,U33-T33,IF(AO33=1,U33-T33-360,U33+360-T33))</f>
        <v>0.45900496028259852</v>
      </c>
      <c r="W33" s="17">
        <f t="shared" si="38"/>
        <v>0.80666666666665776</v>
      </c>
      <c r="X33" s="17">
        <f t="shared" si="39"/>
        <v>-0.19899726407463447</v>
      </c>
      <c r="Y33" s="17">
        <f t="shared" si="40"/>
        <v>0.2175422067507182</v>
      </c>
      <c r="Z33" s="17">
        <f t="shared" si="41"/>
        <v>42.95</v>
      </c>
      <c r="AA33" s="17">
        <f t="shared" si="42"/>
        <v>27.155190884970811</v>
      </c>
      <c r="AB33" s="17">
        <f>IF(AP33=3,T33+U33,IF(AP33=0,AVERAGE(T33,U33),IF(AP33=1,AVERAGE(T33,U33)+180,AVERAGE(T33,U33)-180)))</f>
        <v>65.323496629380514</v>
      </c>
      <c r="AC33" s="17">
        <f t="shared" si="43"/>
        <v>49.702499999999958</v>
      </c>
      <c r="AD33" s="17">
        <f t="shared" si="44"/>
        <v>1.0892987367982481</v>
      </c>
      <c r="AE33" s="17">
        <f t="shared" si="45"/>
        <v>2.2219835898236866</v>
      </c>
      <c r="AF33" s="17">
        <f t="shared" si="46"/>
        <v>0.59809283934144297</v>
      </c>
      <c r="AG33" s="17">
        <f t="shared" si="47"/>
        <v>1.243619878288766</v>
      </c>
      <c r="AH33" s="17">
        <f t="shared" si="48"/>
        <v>8.4652746998982961E-30</v>
      </c>
      <c r="AI33" s="17">
        <f t="shared" si="49"/>
        <v>1.6010021930357476</v>
      </c>
      <c r="AJ33" s="17">
        <f t="shared" si="50"/>
        <v>-4.7308627177653351E-31</v>
      </c>
      <c r="AK33" s="17">
        <f t="shared" si="51"/>
        <v>0.74053759489125581</v>
      </c>
      <c r="AL33" s="17">
        <f t="shared" si="52"/>
        <v>-8.9558386023195075E-2</v>
      </c>
      <c r="AM33" s="17">
        <f t="shared" si="53"/>
        <v>0.17492660783941358</v>
      </c>
      <c r="AN33" s="28">
        <f t="shared" si="54"/>
        <v>0.76616966272791653</v>
      </c>
      <c r="AT33" s="49"/>
      <c r="AU33" s="49"/>
      <c r="AV33" s="49"/>
    </row>
    <row r="34" spans="1:48" ht="18.75" x14ac:dyDescent="0.25">
      <c r="H34" s="17"/>
      <c r="I34" s="17"/>
      <c r="J34" s="17"/>
      <c r="K34" s="18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28"/>
      <c r="AU34" s="49"/>
      <c r="AV34" s="49"/>
    </row>
    <row r="35" spans="1:48" ht="18.75" x14ac:dyDescent="0.25">
      <c r="A35" s="49" t="s">
        <v>88</v>
      </c>
      <c r="B35" s="3">
        <v>43.58</v>
      </c>
      <c r="C35" s="3">
        <v>10.28</v>
      </c>
      <c r="D35" s="3">
        <v>24.77</v>
      </c>
      <c r="E35" s="3">
        <v>41.96</v>
      </c>
      <c r="F35" s="3">
        <v>10.37</v>
      </c>
      <c r="G35" s="3">
        <v>24.4</v>
      </c>
      <c r="H35" s="17">
        <f t="shared" ref="H35:H43" si="55">SQRT(C35^2+D35^2)</f>
        <v>26.818488025986849</v>
      </c>
      <c r="I35" s="17">
        <f t="shared" ref="I35:I43" si="56">SQRT(F35^2+G35^2)</f>
        <v>26.51220285076289</v>
      </c>
      <c r="J35" s="17">
        <f t="shared" ref="J35:J43" si="57">AVERAGE(H35:I35)</f>
        <v>26.665345438374871</v>
      </c>
      <c r="K35" s="18">
        <f t="shared" ref="K35:K43" si="58">0.5*(1-SQRT(J35^7/(J35^7+$C$25)))</f>
        <v>0.10917476152237698</v>
      </c>
      <c r="L35" s="17">
        <f t="shared" ref="L35:L43" si="59">B35</f>
        <v>43.58</v>
      </c>
      <c r="M35" s="17">
        <f t="shared" ref="M35:M43" si="60">(1+$K35)*C35</f>
        <v>11.402316548450035</v>
      </c>
      <c r="N35" s="17">
        <f t="shared" ref="N35:N43" si="61">D35</f>
        <v>24.77</v>
      </c>
      <c r="O35" s="17">
        <f t="shared" ref="O35:O43" si="62">E35</f>
        <v>41.96</v>
      </c>
      <c r="P35" s="17">
        <f t="shared" ref="P35:P43" si="63">(1+$K35)*F35</f>
        <v>11.502142276987049</v>
      </c>
      <c r="Q35" s="17">
        <f t="shared" ref="Q35:Q43" si="64">G35</f>
        <v>24.4</v>
      </c>
      <c r="R35" s="17">
        <f t="shared" ref="R35:R43" si="65">SQRT(M35^2+N35^2)</f>
        <v>27.268401542280721</v>
      </c>
      <c r="S35" s="17">
        <f t="shared" ref="S35:S43" si="66">SQRT(P35^2+Q35^2)</f>
        <v>26.975160369496464</v>
      </c>
      <c r="T35" s="17">
        <f t="shared" ref="T35:T43" si="67">IF(AND(M35=0,N35=0),0,IF(N35&gt;=0,DEGREES(ATAN2(M35,N35)),DEGREES(ATAN2(M35,N35))+360))</f>
        <v>65.282076087654673</v>
      </c>
      <c r="U35" s="17">
        <f t="shared" ref="U35:U43" si="68">IF(AND(P35=0,Q35=0),0,IF(Q35&gt;=0,DEGREES(ATAN2(P35,Q35)),DEGREES(ATAN2(P35,Q35))+360))</f>
        <v>64.760844157351826</v>
      </c>
      <c r="V35" s="17">
        <f t="shared" ref="V35:V43" si="69">IF(AO35=0,U35-T35,IF(AO35=1,U35-T35-360,U35+360-T35))</f>
        <v>-0.52123193030284654</v>
      </c>
      <c r="W35" s="17">
        <f t="shared" ref="W35:W43" si="70">O35-L35</f>
        <v>-1.6199999999999974</v>
      </c>
      <c r="X35" s="17">
        <f t="shared" ref="X35:X43" si="71">(S35-R35)</f>
        <v>-0.29324117278425632</v>
      </c>
      <c r="Y35" s="17">
        <f t="shared" ref="Y35:Y43" si="72">(2*SQRT(R35*S35)*SIN(RADIANS(V35/2)))</f>
        <v>-0.24672817160199489</v>
      </c>
      <c r="Z35" s="17">
        <f t="shared" ref="Z35:Z43" si="73">AVERAGE(L35,O35)</f>
        <v>42.769999999999996</v>
      </c>
      <c r="AA35" s="17">
        <f t="shared" ref="AA35:AA43" si="74">AVERAGE(R35,S35)</f>
        <v>27.121780955888593</v>
      </c>
      <c r="AB35" s="17">
        <f t="shared" ref="AB35:AB43" si="75">IF(AP35=3,T35+U35,IF(AP35=0,AVERAGE(T35,U35),IF(AP35=1,AVERAGE(T35,U35)+180,AVERAGE(T35,U35)-180)))</f>
        <v>65.021460122503242</v>
      </c>
      <c r="AC35" s="17">
        <f t="shared" ref="AC35:AC43" si="76">(Z35-50)^2</f>
        <v>52.272900000000057</v>
      </c>
      <c r="AD35" s="17">
        <f t="shared" ref="AD35:AD43" si="77">1+(0.015*AC35/SQRT(20+AC35))</f>
        <v>1.0922316786290207</v>
      </c>
      <c r="AE35" s="17">
        <f t="shared" ref="AE35:AE43" si="78">1+0.045*AA35</f>
        <v>2.2204801430149868</v>
      </c>
      <c r="AF35" s="17">
        <f t="shared" ref="AF35:AF43" si="79">1-0.17*COS(RADIANS(AB35-30))+0.24*COS(RADIANS(2*AB35))+0.32*COS(RADIANS(3*AB35+6))-0.2*COS(RADIANS(4*AB35-63))</f>
        <v>0.59893041838048555</v>
      </c>
      <c r="AG35" s="17">
        <f t="shared" ref="AG35:AG43" si="80">1+0.015*AA35*AF35</f>
        <v>1.2436608942270135</v>
      </c>
      <c r="AH35" s="17">
        <f t="shared" ref="AH35:AH43" si="81">30*EXP(-1*((AB35-275)/25)^2)</f>
        <v>6.9113890438387457E-30</v>
      </c>
      <c r="AI35" s="17">
        <f t="shared" ref="AI35:AI43" si="82">2*SQRT(AA35^7/(AA35^7+$C$25))</f>
        <v>1.5985193724208711</v>
      </c>
      <c r="AJ35" s="17">
        <f t="shared" ref="AJ35:AJ43" si="83">-SIN(RADIANS(2*AH35))*AI35</f>
        <v>-3.8564757721433963E-31</v>
      </c>
      <c r="AK35" s="17">
        <f t="shared" ref="AK35:AK43" si="84">W35/AD35/$C$26</f>
        <v>-1.4832018075445645</v>
      </c>
      <c r="AL35" s="17">
        <f t="shared" ref="AL35:AL43" si="85">X35/AE35/$C$27</f>
        <v>-0.13206205590566145</v>
      </c>
      <c r="AM35" s="17">
        <f t="shared" ref="AM35:AM43" si="86">Y35/AG35/$C$28</f>
        <v>-0.19838862245109556</v>
      </c>
      <c r="AN35" s="28">
        <f t="shared" ref="AN35:AN43" si="87">SQRT(AK35^2+AL35^2+AM35^2+AJ35*AL35*AM35)</f>
        <v>1.502227024797363</v>
      </c>
    </row>
    <row r="36" spans="1:48" ht="18.75" x14ac:dyDescent="0.25">
      <c r="A36" s="49"/>
      <c r="B36" s="3">
        <v>43.58</v>
      </c>
      <c r="C36" s="3">
        <v>10.28</v>
      </c>
      <c r="D36" s="3">
        <v>24.77</v>
      </c>
      <c r="E36" s="3">
        <v>42.56</v>
      </c>
      <c r="F36" s="3">
        <v>10.42</v>
      </c>
      <c r="G36" s="3">
        <v>24.93</v>
      </c>
      <c r="H36" s="17">
        <f t="shared" si="55"/>
        <v>26.818488025986849</v>
      </c>
      <c r="I36" s="17">
        <f t="shared" si="56"/>
        <v>27.020016654324994</v>
      </c>
      <c r="J36" s="17">
        <f t="shared" si="57"/>
        <v>26.919252340155921</v>
      </c>
      <c r="K36" s="18">
        <f t="shared" si="58"/>
        <v>0.10420202609777934</v>
      </c>
      <c r="L36" s="17">
        <f t="shared" si="59"/>
        <v>43.58</v>
      </c>
      <c r="M36" s="17">
        <f t="shared" si="60"/>
        <v>11.351196828285172</v>
      </c>
      <c r="N36" s="17">
        <f t="shared" si="61"/>
        <v>24.77</v>
      </c>
      <c r="O36" s="17">
        <f t="shared" si="62"/>
        <v>42.56</v>
      </c>
      <c r="P36" s="17">
        <f t="shared" si="63"/>
        <v>11.505785111938861</v>
      </c>
      <c r="Q36" s="17">
        <f t="shared" si="64"/>
        <v>24.93</v>
      </c>
      <c r="R36" s="17">
        <f t="shared" si="65"/>
        <v>27.247065336187518</v>
      </c>
      <c r="S36" s="17">
        <f t="shared" si="66"/>
        <v>27.457020796913017</v>
      </c>
      <c r="T36" s="17">
        <f t="shared" si="67"/>
        <v>65.379722862414994</v>
      </c>
      <c r="U36" s="17">
        <f t="shared" si="68"/>
        <v>65.225558064141751</v>
      </c>
      <c r="V36" s="17">
        <f t="shared" si="69"/>
        <v>-0.15416479827324281</v>
      </c>
      <c r="W36" s="17">
        <f t="shared" si="70"/>
        <v>-1.019999999999996</v>
      </c>
      <c r="X36" s="17">
        <f t="shared" si="71"/>
        <v>0.20995546072549942</v>
      </c>
      <c r="Y36" s="17">
        <f t="shared" si="72"/>
        <v>-7.3595121812083622E-2</v>
      </c>
      <c r="Z36" s="17">
        <f t="shared" si="73"/>
        <v>43.07</v>
      </c>
      <c r="AA36" s="17">
        <f t="shared" si="74"/>
        <v>27.352043066550266</v>
      </c>
      <c r="AB36" s="17">
        <f t="shared" si="75"/>
        <v>65.302640463278379</v>
      </c>
      <c r="AC36" s="17">
        <f t="shared" si="76"/>
        <v>48.024899999999995</v>
      </c>
      <c r="AD36" s="17">
        <f t="shared" si="77"/>
        <v>1.0873421286884899</v>
      </c>
      <c r="AE36" s="17">
        <f t="shared" si="78"/>
        <v>2.2308419379947617</v>
      </c>
      <c r="AF36" s="17">
        <f t="shared" si="79"/>
        <v>0.59815032497563925</v>
      </c>
      <c r="AG36" s="17">
        <f t="shared" si="80"/>
        <v>1.2454095017350708</v>
      </c>
      <c r="AH36" s="17">
        <f t="shared" si="81"/>
        <v>8.3476329264055016E-30</v>
      </c>
      <c r="AI36" s="17">
        <f t="shared" si="82"/>
        <v>1.6153701417186257</v>
      </c>
      <c r="AJ36" s="17">
        <f t="shared" si="83"/>
        <v>-4.7069843880084772E-31</v>
      </c>
      <c r="AK36" s="17">
        <f t="shared" si="84"/>
        <v>-0.93806721278267835</v>
      </c>
      <c r="AL36" s="17">
        <f t="shared" si="85"/>
        <v>9.4114897675907153E-2</v>
      </c>
      <c r="AM36" s="17">
        <f t="shared" si="86"/>
        <v>-5.9093110908141372E-2</v>
      </c>
      <c r="AN36" s="28">
        <f t="shared" si="87"/>
        <v>0.9446267545539937</v>
      </c>
    </row>
    <row r="37" spans="1:48" ht="18.75" x14ac:dyDescent="0.25">
      <c r="A37" s="49"/>
      <c r="B37" s="3">
        <v>43.58</v>
      </c>
      <c r="C37" s="3">
        <v>10.28</v>
      </c>
      <c r="D37" s="3">
        <v>24.77</v>
      </c>
      <c r="E37" s="3">
        <v>43.12</v>
      </c>
      <c r="F37" s="3">
        <v>10.28</v>
      </c>
      <c r="G37" s="3">
        <v>24.83</v>
      </c>
      <c r="H37" s="17">
        <f t="shared" si="55"/>
        <v>26.818488025986849</v>
      </c>
      <c r="I37" s="17">
        <f t="shared" si="56"/>
        <v>26.873914861813489</v>
      </c>
      <c r="J37" s="17">
        <f t="shared" si="57"/>
        <v>26.846201443900171</v>
      </c>
      <c r="K37" s="18">
        <f t="shared" si="58"/>
        <v>0.10561342426493964</v>
      </c>
      <c r="L37" s="17">
        <f t="shared" si="59"/>
        <v>43.58</v>
      </c>
      <c r="M37" s="17">
        <f t="shared" si="60"/>
        <v>11.365706001443579</v>
      </c>
      <c r="N37" s="17">
        <f t="shared" si="61"/>
        <v>24.77</v>
      </c>
      <c r="O37" s="17">
        <f t="shared" si="62"/>
        <v>43.12</v>
      </c>
      <c r="P37" s="17">
        <f t="shared" si="63"/>
        <v>11.365706001443579</v>
      </c>
      <c r="Q37" s="17">
        <f t="shared" si="64"/>
        <v>24.83</v>
      </c>
      <c r="R37" s="17">
        <f t="shared" si="65"/>
        <v>27.253113086604447</v>
      </c>
      <c r="S37" s="17">
        <f t="shared" si="66"/>
        <v>27.307657770509181</v>
      </c>
      <c r="T37" s="17">
        <f t="shared" si="67"/>
        <v>65.351992504932809</v>
      </c>
      <c r="U37" s="17">
        <f t="shared" si="68"/>
        <v>65.40449377282772</v>
      </c>
      <c r="V37" s="17">
        <f t="shared" si="69"/>
        <v>5.2501267894911052E-2</v>
      </c>
      <c r="W37" s="17">
        <f t="shared" si="70"/>
        <v>-0.46000000000000085</v>
      </c>
      <c r="X37" s="17">
        <f t="shared" si="71"/>
        <v>5.454468390473366E-2</v>
      </c>
      <c r="Y37" s="17">
        <f t="shared" si="72"/>
        <v>2.4997549034500095E-2</v>
      </c>
      <c r="Z37" s="17">
        <f t="shared" si="73"/>
        <v>43.349999999999994</v>
      </c>
      <c r="AA37" s="17">
        <f t="shared" si="74"/>
        <v>27.280385428556812</v>
      </c>
      <c r="AB37" s="17">
        <f t="shared" si="75"/>
        <v>65.378243138880265</v>
      </c>
      <c r="AC37" s="17">
        <f t="shared" si="76"/>
        <v>44.222500000000075</v>
      </c>
      <c r="AD37" s="17">
        <f t="shared" si="77"/>
        <v>1.0827734288387365</v>
      </c>
      <c r="AE37" s="17">
        <f t="shared" si="78"/>
        <v>2.2276173442850564</v>
      </c>
      <c r="AF37" s="17">
        <f t="shared" si="79"/>
        <v>0.59794219240432167</v>
      </c>
      <c r="AG37" s="17">
        <f t="shared" si="80"/>
        <v>1.2446814020917927</v>
      </c>
      <c r="AH37" s="17">
        <f t="shared" si="81"/>
        <v>8.781969088083203E-30</v>
      </c>
      <c r="AI37" s="17">
        <f t="shared" si="82"/>
        <v>1.6101914592779509</v>
      </c>
      <c r="AJ37" s="17">
        <f t="shared" si="83"/>
        <v>-4.9360185833743024E-31</v>
      </c>
      <c r="AK37" s="17">
        <f t="shared" si="84"/>
        <v>-0.42483495415411715</v>
      </c>
      <c r="AL37" s="17">
        <f t="shared" si="85"/>
        <v>2.4485661347837785E-2</v>
      </c>
      <c r="AM37" s="17">
        <f t="shared" si="86"/>
        <v>2.0083492042613952E-2</v>
      </c>
      <c r="AN37" s="28">
        <f t="shared" si="87"/>
        <v>0.42601365299177624</v>
      </c>
    </row>
    <row r="38" spans="1:48" ht="18.75" x14ac:dyDescent="0.25">
      <c r="A38" s="49"/>
      <c r="B38" s="3">
        <v>43.83</v>
      </c>
      <c r="C38" s="3">
        <v>10.54</v>
      </c>
      <c r="D38" s="3">
        <v>25.31</v>
      </c>
      <c r="E38" s="3">
        <v>41.96</v>
      </c>
      <c r="F38" s="3">
        <v>10.37</v>
      </c>
      <c r="G38" s="3">
        <v>24.4</v>
      </c>
      <c r="H38" s="17">
        <f t="shared" si="55"/>
        <v>27.416923605685593</v>
      </c>
      <c r="I38" s="17">
        <f t="shared" si="56"/>
        <v>26.51220285076289</v>
      </c>
      <c r="J38" s="17">
        <f t="shared" si="57"/>
        <v>26.964563228224243</v>
      </c>
      <c r="K38" s="18">
        <f t="shared" si="58"/>
        <v>0.10333439622318541</v>
      </c>
      <c r="L38" s="17">
        <f t="shared" si="59"/>
        <v>43.83</v>
      </c>
      <c r="M38" s="17">
        <f t="shared" si="60"/>
        <v>11.629144536192372</v>
      </c>
      <c r="N38" s="17">
        <f t="shared" si="61"/>
        <v>25.31</v>
      </c>
      <c r="O38" s="17">
        <f t="shared" si="62"/>
        <v>41.96</v>
      </c>
      <c r="P38" s="17">
        <f t="shared" si="63"/>
        <v>11.441577688834432</v>
      </c>
      <c r="Q38" s="17">
        <f t="shared" si="64"/>
        <v>24.4</v>
      </c>
      <c r="R38" s="17">
        <f t="shared" si="65"/>
        <v>27.853780760314262</v>
      </c>
      <c r="S38" s="17">
        <f t="shared" si="66"/>
        <v>26.949391458985374</v>
      </c>
      <c r="T38" s="17">
        <f t="shared" si="67"/>
        <v>65.322715113460518</v>
      </c>
      <c r="U38" s="17">
        <f t="shared" si="68"/>
        <v>64.877315351446612</v>
      </c>
      <c r="V38" s="17">
        <f t="shared" si="69"/>
        <v>-0.4453997620139063</v>
      </c>
      <c r="W38" s="17">
        <f t="shared" si="70"/>
        <v>-1.8699999999999974</v>
      </c>
      <c r="X38" s="17">
        <f t="shared" si="71"/>
        <v>-0.90438930132888729</v>
      </c>
      <c r="Y38" s="17">
        <f t="shared" si="72"/>
        <v>-0.21298195667625455</v>
      </c>
      <c r="Z38" s="17">
        <f t="shared" si="73"/>
        <v>42.894999999999996</v>
      </c>
      <c r="AA38" s="17">
        <f t="shared" si="74"/>
        <v>27.40158610964982</v>
      </c>
      <c r="AB38" s="17">
        <f t="shared" si="75"/>
        <v>65.100015232453558</v>
      </c>
      <c r="AC38" s="17">
        <f t="shared" si="76"/>
        <v>50.481025000000059</v>
      </c>
      <c r="AD38" s="17">
        <f t="shared" si="77"/>
        <v>1.0901951775682626</v>
      </c>
      <c r="AE38" s="17">
        <f t="shared" si="78"/>
        <v>2.2330713749342417</v>
      </c>
      <c r="AF38" s="17">
        <f t="shared" si="79"/>
        <v>0.59871153348698214</v>
      </c>
      <c r="AG38" s="17">
        <f t="shared" si="80"/>
        <v>1.2460846845952605</v>
      </c>
      <c r="AH38" s="17">
        <f t="shared" si="81"/>
        <v>7.2859249854145424E-30</v>
      </c>
      <c r="AI38" s="17">
        <f t="shared" si="82"/>
        <v>1.6189162839033293</v>
      </c>
      <c r="AJ38" s="17">
        <f t="shared" si="83"/>
        <v>-4.1173373335439181E-31</v>
      </c>
      <c r="AK38" s="17">
        <f t="shared" si="84"/>
        <v>-1.7152891871812628</v>
      </c>
      <c r="AL38" s="17">
        <f t="shared" si="85"/>
        <v>-0.40499793758518771</v>
      </c>
      <c r="AM38" s="17">
        <f t="shared" si="86"/>
        <v>-0.1709209328300452</v>
      </c>
      <c r="AN38" s="28">
        <f t="shared" si="87"/>
        <v>1.7707214039449304</v>
      </c>
    </row>
    <row r="39" spans="1:48" ht="18.75" x14ac:dyDescent="0.25">
      <c r="A39" s="49"/>
      <c r="B39" s="3">
        <v>43.83</v>
      </c>
      <c r="C39" s="3">
        <v>10.54</v>
      </c>
      <c r="D39" s="3">
        <v>25.31</v>
      </c>
      <c r="E39" s="3">
        <v>42.56</v>
      </c>
      <c r="F39" s="3">
        <v>10.42</v>
      </c>
      <c r="G39" s="3">
        <v>24.93</v>
      </c>
      <c r="H39" s="17">
        <f t="shared" si="55"/>
        <v>27.416923605685593</v>
      </c>
      <c r="I39" s="17">
        <f t="shared" si="56"/>
        <v>27.020016654324994</v>
      </c>
      <c r="J39" s="17">
        <f t="shared" si="57"/>
        <v>27.218470130005294</v>
      </c>
      <c r="K39" s="18">
        <f t="shared" si="58"/>
        <v>9.8582643548757398E-2</v>
      </c>
      <c r="L39" s="17">
        <f t="shared" si="59"/>
        <v>43.83</v>
      </c>
      <c r="M39" s="17">
        <f t="shared" si="60"/>
        <v>11.579061063003902</v>
      </c>
      <c r="N39" s="17">
        <f t="shared" si="61"/>
        <v>25.31</v>
      </c>
      <c r="O39" s="17">
        <f t="shared" si="62"/>
        <v>42.56</v>
      </c>
      <c r="P39" s="17">
        <f t="shared" si="63"/>
        <v>11.447231145778051</v>
      </c>
      <c r="Q39" s="17">
        <f t="shared" si="64"/>
        <v>24.93</v>
      </c>
      <c r="R39" s="17">
        <f t="shared" si="65"/>
        <v>27.832907773008071</v>
      </c>
      <c r="S39" s="17">
        <f t="shared" si="66"/>
        <v>27.432535444338193</v>
      </c>
      <c r="T39" s="17">
        <f t="shared" si="67"/>
        <v>65.416399383308914</v>
      </c>
      <c r="U39" s="17">
        <f t="shared" si="68"/>
        <v>65.336598750743477</v>
      </c>
      <c r="V39" s="17">
        <f t="shared" si="69"/>
        <v>-7.9800632565437013E-2</v>
      </c>
      <c r="W39" s="17">
        <f t="shared" si="70"/>
        <v>-1.269999999999996</v>
      </c>
      <c r="X39" s="17">
        <f t="shared" si="71"/>
        <v>-0.40037232866987793</v>
      </c>
      <c r="Y39" s="17">
        <f t="shared" si="72"/>
        <v>-3.8485393478976046E-2</v>
      </c>
      <c r="Z39" s="17">
        <f t="shared" si="73"/>
        <v>43.195</v>
      </c>
      <c r="AA39" s="17">
        <f t="shared" si="74"/>
        <v>27.63272160867313</v>
      </c>
      <c r="AB39" s="17">
        <f t="shared" si="75"/>
        <v>65.376499067026202</v>
      </c>
      <c r="AC39" s="17">
        <f t="shared" si="76"/>
        <v>46.308024999999994</v>
      </c>
      <c r="AD39" s="17">
        <f t="shared" si="77"/>
        <v>1.0853030327688233</v>
      </c>
      <c r="AE39" s="17">
        <f t="shared" si="78"/>
        <v>2.243472472390291</v>
      </c>
      <c r="AF39" s="17">
        <f t="shared" si="79"/>
        <v>0.59794698599444929</v>
      </c>
      <c r="AG39" s="17">
        <f t="shared" si="80"/>
        <v>1.2478435390109468</v>
      </c>
      <c r="AH39" s="17">
        <f t="shared" si="81"/>
        <v>8.7717009807179545E-30</v>
      </c>
      <c r="AI39" s="17">
        <f t="shared" si="82"/>
        <v>1.6350919844226814</v>
      </c>
      <c r="AJ39" s="17">
        <f t="shared" si="83"/>
        <v>-5.0064902110458852E-31</v>
      </c>
      <c r="AK39" s="17">
        <f t="shared" si="84"/>
        <v>-1.1701800894815286</v>
      </c>
      <c r="AL39" s="17">
        <f t="shared" si="85"/>
        <v>-0.17846099455069497</v>
      </c>
      <c r="AM39" s="17">
        <f t="shared" si="86"/>
        <v>-3.0841521613743299E-2</v>
      </c>
      <c r="AN39" s="28">
        <f t="shared" si="87"/>
        <v>1.1841118899202356</v>
      </c>
    </row>
    <row r="40" spans="1:48" ht="18.75" x14ac:dyDescent="0.25">
      <c r="A40" s="49"/>
      <c r="B40" s="3">
        <v>43.83</v>
      </c>
      <c r="C40" s="3">
        <v>10.54</v>
      </c>
      <c r="D40" s="3">
        <v>25.31</v>
      </c>
      <c r="E40" s="3">
        <v>43.12</v>
      </c>
      <c r="F40" s="3">
        <v>10.28</v>
      </c>
      <c r="G40" s="3">
        <v>24.83</v>
      </c>
      <c r="H40" s="17">
        <f t="shared" si="55"/>
        <v>27.416923605685593</v>
      </c>
      <c r="I40" s="17">
        <f t="shared" si="56"/>
        <v>26.873914861813489</v>
      </c>
      <c r="J40" s="17">
        <f t="shared" si="57"/>
        <v>27.145419233749543</v>
      </c>
      <c r="K40" s="18">
        <f t="shared" si="58"/>
        <v>9.9930660551339978E-2</v>
      </c>
      <c r="L40" s="17">
        <f t="shared" si="59"/>
        <v>43.83</v>
      </c>
      <c r="M40" s="17">
        <f t="shared" si="60"/>
        <v>11.593269162211122</v>
      </c>
      <c r="N40" s="17">
        <f t="shared" si="61"/>
        <v>25.31</v>
      </c>
      <c r="O40" s="17">
        <f t="shared" si="62"/>
        <v>43.12</v>
      </c>
      <c r="P40" s="17">
        <f t="shared" si="63"/>
        <v>11.307287190467774</v>
      </c>
      <c r="Q40" s="17">
        <f t="shared" si="64"/>
        <v>24.83</v>
      </c>
      <c r="R40" s="17">
        <f t="shared" si="65"/>
        <v>27.838821632164596</v>
      </c>
      <c r="S40" s="17">
        <f t="shared" si="66"/>
        <v>27.283395016158025</v>
      </c>
      <c r="T40" s="17">
        <f t="shared" si="67"/>
        <v>65.389807974604153</v>
      </c>
      <c r="U40" s="17">
        <f t="shared" si="68"/>
        <v>65.516043747829997</v>
      </c>
      <c r="V40" s="17">
        <f t="shared" si="69"/>
        <v>0.12623577322584367</v>
      </c>
      <c r="W40" s="17">
        <f t="shared" si="70"/>
        <v>-0.71000000000000085</v>
      </c>
      <c r="X40" s="17">
        <f t="shared" si="71"/>
        <v>-0.55542661600657084</v>
      </c>
      <c r="Y40" s="17">
        <f t="shared" si="72"/>
        <v>6.0720362265920501E-2</v>
      </c>
      <c r="Z40" s="17">
        <f t="shared" si="73"/>
        <v>43.474999999999994</v>
      </c>
      <c r="AA40" s="17">
        <f t="shared" si="74"/>
        <v>27.56110832416131</v>
      </c>
      <c r="AB40" s="17">
        <f t="shared" si="75"/>
        <v>65.452925861217068</v>
      </c>
      <c r="AC40" s="17">
        <f t="shared" si="76"/>
        <v>42.575625000000073</v>
      </c>
      <c r="AD40" s="17">
        <f t="shared" si="77"/>
        <v>1.0807327401415068</v>
      </c>
      <c r="AE40" s="17">
        <f t="shared" si="78"/>
        <v>2.240249874587259</v>
      </c>
      <c r="AF40" s="17">
        <f t="shared" si="79"/>
        <v>0.59773727396274756</v>
      </c>
      <c r="AG40" s="17">
        <f t="shared" si="80"/>
        <v>1.2471145263561425</v>
      </c>
      <c r="AH40" s="17">
        <f t="shared" si="81"/>
        <v>9.2330378599356808E-30</v>
      </c>
      <c r="AI40" s="17">
        <f t="shared" si="82"/>
        <v>1.6301447982225923</v>
      </c>
      <c r="AJ40" s="17">
        <f t="shared" si="83"/>
        <v>-5.2538559618443709E-31</v>
      </c>
      <c r="AK40" s="17">
        <f t="shared" si="84"/>
        <v>-0.65696168315122605</v>
      </c>
      <c r="AL40" s="17">
        <f t="shared" si="85"/>
        <v>-0.24793065376642504</v>
      </c>
      <c r="AM40" s="17">
        <f t="shared" si="86"/>
        <v>4.8688681739066195E-2</v>
      </c>
      <c r="AN40" s="28">
        <f t="shared" si="87"/>
        <v>0.70387417194796043</v>
      </c>
    </row>
    <row r="41" spans="1:48" ht="18.75" x14ac:dyDescent="0.25">
      <c r="A41" s="49"/>
      <c r="B41" s="3">
        <v>43.84</v>
      </c>
      <c r="C41" s="3">
        <v>10.51</v>
      </c>
      <c r="D41" s="3">
        <v>25.08</v>
      </c>
      <c r="E41" s="3">
        <v>41.96</v>
      </c>
      <c r="F41" s="3">
        <v>10.37</v>
      </c>
      <c r="G41" s="3">
        <v>24.4</v>
      </c>
      <c r="H41" s="17">
        <f t="shared" si="55"/>
        <v>27.193133324425855</v>
      </c>
      <c r="I41" s="17">
        <f t="shared" si="56"/>
        <v>26.51220285076289</v>
      </c>
      <c r="J41" s="17">
        <f t="shared" si="57"/>
        <v>26.852668087594374</v>
      </c>
      <c r="K41" s="18">
        <f t="shared" si="58"/>
        <v>0.10548785606454109</v>
      </c>
      <c r="L41" s="17">
        <f t="shared" si="59"/>
        <v>43.84</v>
      </c>
      <c r="M41" s="17">
        <f t="shared" si="60"/>
        <v>11.618677367238327</v>
      </c>
      <c r="N41" s="17">
        <f t="shared" si="61"/>
        <v>25.08</v>
      </c>
      <c r="O41" s="17">
        <f t="shared" si="62"/>
        <v>41.96</v>
      </c>
      <c r="P41" s="17">
        <f t="shared" si="63"/>
        <v>11.463909067389292</v>
      </c>
      <c r="Q41" s="17">
        <f t="shared" si="64"/>
        <v>24.4</v>
      </c>
      <c r="R41" s="17">
        <f t="shared" si="65"/>
        <v>27.640551075620326</v>
      </c>
      <c r="S41" s="17">
        <f t="shared" si="66"/>
        <v>26.958880004654688</v>
      </c>
      <c r="T41" s="17">
        <f t="shared" si="67"/>
        <v>65.143378178839555</v>
      </c>
      <c r="U41" s="17">
        <f t="shared" si="68"/>
        <v>64.834344176899648</v>
      </c>
      <c r="V41" s="17">
        <f t="shared" si="69"/>
        <v>-0.30903400193990649</v>
      </c>
      <c r="W41" s="17">
        <f t="shared" si="70"/>
        <v>-1.8800000000000026</v>
      </c>
      <c r="X41" s="17">
        <f t="shared" si="71"/>
        <v>-0.68167107096563839</v>
      </c>
      <c r="Y41" s="17">
        <f t="shared" si="72"/>
        <v>-0.14723375172398384</v>
      </c>
      <c r="Z41" s="17">
        <f t="shared" si="73"/>
        <v>42.900000000000006</v>
      </c>
      <c r="AA41" s="17">
        <f t="shared" si="74"/>
        <v>27.299715540137505</v>
      </c>
      <c r="AB41" s="17">
        <f t="shared" si="75"/>
        <v>64.988861177869609</v>
      </c>
      <c r="AC41" s="17">
        <f t="shared" si="76"/>
        <v>50.409999999999918</v>
      </c>
      <c r="AD41" s="17">
        <f t="shared" si="77"/>
        <v>1.090113692214332</v>
      </c>
      <c r="AE41" s="17">
        <f t="shared" si="78"/>
        <v>2.2284871993061879</v>
      </c>
      <c r="AF41" s="17">
        <f t="shared" si="79"/>
        <v>0.59902146476235429</v>
      </c>
      <c r="AG41" s="17">
        <f t="shared" si="80"/>
        <v>1.2452967338567316</v>
      </c>
      <c r="AH41" s="17">
        <f t="shared" si="81"/>
        <v>6.7616347280381681E-30</v>
      </c>
      <c r="AI41" s="17">
        <f t="shared" si="82"/>
        <v>1.6115942349013521</v>
      </c>
      <c r="AJ41" s="17">
        <f t="shared" si="83"/>
        <v>-3.8037746021858291E-31</v>
      </c>
      <c r="AK41" s="17">
        <f t="shared" si="84"/>
        <v>-1.724590759135578</v>
      </c>
      <c r="AL41" s="17">
        <f t="shared" si="85"/>
        <v>-0.30588960581773517</v>
      </c>
      <c r="AM41" s="17">
        <f t="shared" si="86"/>
        <v>-0.11823186211048292</v>
      </c>
      <c r="AN41" s="28">
        <f t="shared" si="87"/>
        <v>1.7554943778495193</v>
      </c>
    </row>
    <row r="42" spans="1:48" ht="18.75" x14ac:dyDescent="0.25">
      <c r="A42" s="49"/>
      <c r="B42" s="3">
        <v>43.84</v>
      </c>
      <c r="C42" s="3">
        <v>10.51</v>
      </c>
      <c r="D42" s="3">
        <v>25.08</v>
      </c>
      <c r="E42" s="3">
        <v>42.56</v>
      </c>
      <c r="F42" s="3">
        <v>10.42</v>
      </c>
      <c r="G42" s="3">
        <v>24.93</v>
      </c>
      <c r="H42" s="17">
        <f t="shared" si="55"/>
        <v>27.193133324425855</v>
      </c>
      <c r="I42" s="17">
        <f t="shared" si="56"/>
        <v>27.020016654324994</v>
      </c>
      <c r="J42" s="17">
        <f t="shared" si="57"/>
        <v>27.106574989375424</v>
      </c>
      <c r="K42" s="18">
        <f t="shared" si="58"/>
        <v>0.10065372820507607</v>
      </c>
      <c r="L42" s="17">
        <f t="shared" si="59"/>
        <v>43.84</v>
      </c>
      <c r="M42" s="17">
        <f t="shared" si="60"/>
        <v>11.56787068343535</v>
      </c>
      <c r="N42" s="17">
        <f t="shared" si="61"/>
        <v>25.08</v>
      </c>
      <c r="O42" s="17">
        <f t="shared" si="62"/>
        <v>42.56</v>
      </c>
      <c r="P42" s="17">
        <f t="shared" si="63"/>
        <v>11.468811847896893</v>
      </c>
      <c r="Q42" s="17">
        <f t="shared" si="64"/>
        <v>24.93</v>
      </c>
      <c r="R42" s="17">
        <f t="shared" si="65"/>
        <v>27.619233011593259</v>
      </c>
      <c r="S42" s="17">
        <f t="shared" si="66"/>
        <v>27.441547791669116</v>
      </c>
      <c r="T42" s="17">
        <f t="shared" si="67"/>
        <v>65.23901230718343</v>
      </c>
      <c r="U42" s="17">
        <f t="shared" si="68"/>
        <v>65.295650442323279</v>
      </c>
      <c r="V42" s="17">
        <f t="shared" si="69"/>
        <v>5.6638135139849055E-2</v>
      </c>
      <c r="W42" s="17">
        <f t="shared" si="70"/>
        <v>-1.2800000000000011</v>
      </c>
      <c r="X42" s="17">
        <f t="shared" si="71"/>
        <v>-0.17768521992414321</v>
      </c>
      <c r="Y42" s="17">
        <f t="shared" si="72"/>
        <v>2.7214252125367225E-2</v>
      </c>
      <c r="Z42" s="17">
        <f t="shared" si="73"/>
        <v>43.2</v>
      </c>
      <c r="AA42" s="17">
        <f t="shared" si="74"/>
        <v>27.530390401631188</v>
      </c>
      <c r="AB42" s="17">
        <f t="shared" si="75"/>
        <v>65.267331374753354</v>
      </c>
      <c r="AC42" s="17">
        <f t="shared" si="76"/>
        <v>46.239999999999959</v>
      </c>
      <c r="AD42" s="17">
        <f t="shared" si="77"/>
        <v>1.0852214506575304</v>
      </c>
      <c r="AE42" s="17">
        <f t="shared" si="78"/>
        <v>2.2388675680734034</v>
      </c>
      <c r="AF42" s="17">
        <f t="shared" si="79"/>
        <v>0.59824776656022438</v>
      </c>
      <c r="AG42" s="17">
        <f t="shared" si="80"/>
        <v>1.2470499185546033</v>
      </c>
      <c r="AH42" s="17">
        <f t="shared" si="81"/>
        <v>8.1521566315468867E-30</v>
      </c>
      <c r="AI42" s="17">
        <f t="shared" si="82"/>
        <v>1.6280050255625003</v>
      </c>
      <c r="AJ42" s="17">
        <f t="shared" si="83"/>
        <v>-4.6327153860610833E-31</v>
      </c>
      <c r="AK42" s="17">
        <f t="shared" si="84"/>
        <v>-1.1794827675258863</v>
      </c>
      <c r="AL42" s="17">
        <f t="shared" si="85"/>
        <v>-7.9363881302298461E-2</v>
      </c>
      <c r="AM42" s="17">
        <f t="shared" si="86"/>
        <v>2.1822905178414974E-2</v>
      </c>
      <c r="AN42" s="28">
        <f t="shared" si="87"/>
        <v>1.1823512438088419</v>
      </c>
    </row>
    <row r="43" spans="1:48" ht="18.75" x14ac:dyDescent="0.25">
      <c r="A43" s="49"/>
      <c r="B43" s="3">
        <v>43.84</v>
      </c>
      <c r="C43" s="3">
        <v>10.51</v>
      </c>
      <c r="D43" s="3">
        <v>25.08</v>
      </c>
      <c r="E43" s="3">
        <v>43.12</v>
      </c>
      <c r="F43" s="3">
        <v>10.28</v>
      </c>
      <c r="G43" s="3">
        <v>24.83</v>
      </c>
      <c r="H43" s="17">
        <f t="shared" si="55"/>
        <v>27.193133324425855</v>
      </c>
      <c r="I43" s="17">
        <f t="shared" si="56"/>
        <v>26.873914861813489</v>
      </c>
      <c r="J43" s="17">
        <f t="shared" si="57"/>
        <v>27.033524093119674</v>
      </c>
      <c r="K43" s="18">
        <f t="shared" si="58"/>
        <v>0.10202536028738612</v>
      </c>
      <c r="L43" s="17">
        <f t="shared" si="59"/>
        <v>43.84</v>
      </c>
      <c r="M43" s="17">
        <f t="shared" si="60"/>
        <v>11.582286536620428</v>
      </c>
      <c r="N43" s="17">
        <f t="shared" si="61"/>
        <v>25.08</v>
      </c>
      <c r="O43" s="17">
        <f t="shared" si="62"/>
        <v>43.12</v>
      </c>
      <c r="P43" s="17">
        <f t="shared" si="63"/>
        <v>11.32882070375433</v>
      </c>
      <c r="Q43" s="17">
        <f t="shared" si="64"/>
        <v>24.83</v>
      </c>
      <c r="R43" s="17">
        <f t="shared" si="65"/>
        <v>27.625273960928943</v>
      </c>
      <c r="S43" s="17">
        <f t="shared" si="66"/>
        <v>27.292326367274239</v>
      </c>
      <c r="T43" s="17">
        <f t="shared" si="67"/>
        <v>65.211862151524187</v>
      </c>
      <c r="U43" s="17">
        <f t="shared" si="68"/>
        <v>65.474902703185236</v>
      </c>
      <c r="V43" s="17">
        <f t="shared" si="69"/>
        <v>0.26304055166104945</v>
      </c>
      <c r="W43" s="17">
        <f t="shared" si="70"/>
        <v>-0.72000000000000597</v>
      </c>
      <c r="X43" s="17">
        <f t="shared" si="71"/>
        <v>-0.33294759365470483</v>
      </c>
      <c r="Y43" s="17">
        <f t="shared" si="72"/>
        <v>0.1260588287667529</v>
      </c>
      <c r="Z43" s="17">
        <f t="shared" si="73"/>
        <v>43.480000000000004</v>
      </c>
      <c r="AA43" s="17">
        <f t="shared" si="74"/>
        <v>27.458800164101589</v>
      </c>
      <c r="AB43" s="17">
        <f t="shared" si="75"/>
        <v>65.343382427354712</v>
      </c>
      <c r="AC43" s="17">
        <f t="shared" si="76"/>
        <v>42.510399999999947</v>
      </c>
      <c r="AD43" s="17">
        <f t="shared" si="77"/>
        <v>1.0806511030542389</v>
      </c>
      <c r="AE43" s="17">
        <f t="shared" si="78"/>
        <v>2.2356460073845712</v>
      </c>
      <c r="AF43" s="17">
        <f t="shared" si="79"/>
        <v>0.59803807726390246</v>
      </c>
      <c r="AG43" s="17">
        <f t="shared" si="80"/>
        <v>1.2463211208116958</v>
      </c>
      <c r="AH43" s="17">
        <f t="shared" si="81"/>
        <v>8.5789755300570081E-30</v>
      </c>
      <c r="AI43" s="17">
        <f t="shared" si="82"/>
        <v>1.6229766973372297</v>
      </c>
      <c r="AJ43" s="17">
        <f t="shared" si="83"/>
        <v>-4.8602104694743492E-31</v>
      </c>
      <c r="AK43" s="17">
        <f t="shared" si="84"/>
        <v>-0.66626499335916423</v>
      </c>
      <c r="AL43" s="17">
        <f t="shared" si="85"/>
        <v>-0.14892679456181537</v>
      </c>
      <c r="AM43" s="17">
        <f t="shared" si="86"/>
        <v>0.1011447424437886</v>
      </c>
      <c r="AN43" s="28">
        <f t="shared" si="87"/>
        <v>0.69015830824410473</v>
      </c>
      <c r="AQ43" s="9">
        <f>AVERAGE(AN35:AN43)</f>
        <v>1.1288420920065252</v>
      </c>
    </row>
    <row r="44" spans="1:48" ht="18.75" x14ac:dyDescent="0.25">
      <c r="B44" s="9"/>
      <c r="C44" s="9"/>
      <c r="D44" s="9"/>
      <c r="E44" s="9"/>
      <c r="F44" s="9"/>
      <c r="G44" s="9"/>
      <c r="H44" s="17"/>
      <c r="I44" s="17"/>
      <c r="J44" s="17"/>
      <c r="K44" s="18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28"/>
    </row>
    <row r="45" spans="1:48" ht="18.75" x14ac:dyDescent="0.25">
      <c r="A45" s="49" t="s">
        <v>89</v>
      </c>
      <c r="B45" s="3">
        <v>43.58</v>
      </c>
      <c r="C45" s="3">
        <v>10.28</v>
      </c>
      <c r="D45" s="3">
        <v>24.77</v>
      </c>
      <c r="E45" s="3">
        <v>44.04</v>
      </c>
      <c r="F45" s="3">
        <v>10.039999999999999</v>
      </c>
      <c r="G45" s="3">
        <v>24.73</v>
      </c>
      <c r="H45" s="17">
        <f t="shared" ref="H45:H53" si="88">SQRT(C45^2+D45^2)</f>
        <v>26.818488025986849</v>
      </c>
      <c r="I45" s="17">
        <f t="shared" ref="I45:I53" si="89">SQRT(F45^2+G45^2)</f>
        <v>26.690344696163066</v>
      </c>
      <c r="J45" s="17">
        <f t="shared" ref="J45:J53" si="90">AVERAGE(H45:I45)</f>
        <v>26.754416361074959</v>
      </c>
      <c r="K45" s="18">
        <f t="shared" ref="K45:K53" si="91">0.5*(1-SQRT(J45^7/(J45^7+$C$25)))</f>
        <v>0.1074088600658803</v>
      </c>
      <c r="L45" s="17">
        <f t="shared" ref="L45:L53" si="92">B45</f>
        <v>43.58</v>
      </c>
      <c r="M45" s="17">
        <f t="shared" ref="M45:M53" si="93">(1+$K45)*C45</f>
        <v>11.384163081477249</v>
      </c>
      <c r="N45" s="17">
        <f t="shared" ref="N45:N53" si="94">D45</f>
        <v>24.77</v>
      </c>
      <c r="O45" s="17">
        <f t="shared" ref="O45:O53" si="95">E45</f>
        <v>44.04</v>
      </c>
      <c r="P45" s="17">
        <f t="shared" ref="P45:P53" si="96">(1+$K45)*F45</f>
        <v>11.118384955061437</v>
      </c>
      <c r="Q45" s="17">
        <f t="shared" ref="Q45:Q53" si="97">G45</f>
        <v>24.73</v>
      </c>
      <c r="R45" s="17">
        <f t="shared" ref="R45:R53" si="98">SQRT(M45^2+N45^2)</f>
        <v>27.260815634637009</v>
      </c>
      <c r="S45" s="17">
        <f t="shared" ref="S45:S53" si="99">SQRT(P45^2+Q45^2)</f>
        <v>27.114412846472199</v>
      </c>
      <c r="T45" s="17">
        <f t="shared" ref="T45:T53" si="100">IF(AND(M45=0,N45=0),0,IF(N45&gt;=0,DEGREES(ATAN2(M45,N45)),DEGREES(ATAN2(M45,N45))+360))</f>
        <v>65.316734584134579</v>
      </c>
      <c r="U45" s="17">
        <f t="shared" ref="U45:U53" si="101">IF(AND(P45=0,Q45=0),0,IF(Q45&gt;=0,DEGREES(ATAN2(P45,Q45)),DEGREES(ATAN2(P45,Q45))+360))</f>
        <v>65.791746291924397</v>
      </c>
      <c r="V45" s="17">
        <f t="shared" ref="V45:V53" si="102">IF(AO45=0,U45-T45,IF(AO45=1,U45-T45-360,U45+360-T45))</f>
        <v>0.47501170778981816</v>
      </c>
      <c r="W45" s="17">
        <f t="shared" ref="W45:W53" si="103">O45-L45</f>
        <v>0.46000000000000085</v>
      </c>
      <c r="X45" s="17">
        <f t="shared" ref="X45:X53" si="104">(S45-R45)</f>
        <v>-0.14640278816481</v>
      </c>
      <c r="Y45" s="17">
        <f t="shared" ref="Y45:Y53" si="105">(2*SQRT(R45*S45)*SIN(RADIANS(V45/2)))</f>
        <v>0.22539795052011372</v>
      </c>
      <c r="Z45" s="17">
        <f t="shared" ref="Z45:Z53" si="106">AVERAGE(L45,O45)</f>
        <v>43.81</v>
      </c>
      <c r="AA45" s="17">
        <f t="shared" ref="AA45:AA53" si="107">AVERAGE(R45,S45)</f>
        <v>27.187614240554602</v>
      </c>
      <c r="AB45" s="17">
        <f t="shared" ref="AB45:AB53" si="108">IF(AP45=3,T45+U45,IF(AP45=0,AVERAGE(T45,U45),IF(AP45=1,AVERAGE(T45,U45)+180,AVERAGE(T45,U45)-180)))</f>
        <v>65.554240438029495</v>
      </c>
      <c r="AC45" s="17">
        <f t="shared" ref="AC45:AC53" si="109">(Z45-50)^2</f>
        <v>38.31609999999997</v>
      </c>
      <c r="AD45" s="17">
        <f t="shared" ref="AD45:AD53" si="110">1+(0.015*AC45/SQRT(20+AC45))</f>
        <v>1.0752624446961172</v>
      </c>
      <c r="AE45" s="17">
        <f t="shared" ref="AE45:AE53" si="111">1+0.045*AA45</f>
        <v>2.223442640824957</v>
      </c>
      <c r="AF45" s="17">
        <f t="shared" ref="AF45:AF53" si="112">1-0.17*COS(RADIANS(AB45-30))+0.24*COS(RADIANS(2*AB45))+0.32*COS(RADIANS(3*AB45+6))-0.2*COS(RADIANS(4*AB45-63))</f>
        <v>0.59746037301389554</v>
      </c>
      <c r="AG45" s="17">
        <f t="shared" ref="AG45:AG53" si="113">1+0.015*AA45*AF45</f>
        <v>1.2436528321827947</v>
      </c>
      <c r="AH45" s="17">
        <f t="shared" ref="AH45:AH53" si="114">30*EXP(-1*((AB45-275)/25)^2)</f>
        <v>9.8819341216171474E-30</v>
      </c>
      <c r="AI45" s="17">
        <f t="shared" ref="AI45:AI53" si="115">2*SQRT(AA45^7/(AA45^7+$C$25))</f>
        <v>1.6033993794547825</v>
      </c>
      <c r="AJ45" s="17">
        <f t="shared" ref="AJ45:AJ53" si="116">-SIN(RADIANS(2*AH45))*AI45</f>
        <v>-5.5308391553678622E-31</v>
      </c>
      <c r="AK45" s="17">
        <f t="shared" ref="AK45:AK53" si="117">W45/AD45/$C$26</f>
        <v>0.42780253534289731</v>
      </c>
      <c r="AL45" s="17">
        <f t="shared" ref="AL45:AL53" si="118">X45/AE45/$C$27</f>
        <v>-6.5845093314613523E-2</v>
      </c>
      <c r="AM45" s="17">
        <f t="shared" ref="AM45:AM53" si="119">Y45/AG45/$C$28</f>
        <v>0.18123864207707144</v>
      </c>
      <c r="AN45" s="28">
        <f t="shared" ref="AN45:AN53" si="120">SQRT(AK45^2+AL45^2+AM45^2+AJ45*AL45*AM45)</f>
        <v>0.46925263019120295</v>
      </c>
    </row>
    <row r="46" spans="1:48" ht="18.75" x14ac:dyDescent="0.25">
      <c r="A46" s="49"/>
      <c r="B46" s="3">
        <v>43.58</v>
      </c>
      <c r="C46" s="3">
        <v>10.28</v>
      </c>
      <c r="D46" s="3">
        <v>24.77</v>
      </c>
      <c r="E46" s="3">
        <v>43.08</v>
      </c>
      <c r="F46" s="3">
        <v>10.1</v>
      </c>
      <c r="G46" s="3">
        <v>24.62</v>
      </c>
      <c r="H46" s="17">
        <f t="shared" si="88"/>
        <v>26.818488025986849</v>
      </c>
      <c r="I46" s="17">
        <f t="shared" si="89"/>
        <v>26.611170586804331</v>
      </c>
      <c r="J46" s="17">
        <f t="shared" si="90"/>
        <v>26.71482930639559</v>
      </c>
      <c r="K46" s="18">
        <f t="shared" si="91"/>
        <v>0.10819083720946954</v>
      </c>
      <c r="L46" s="17">
        <f t="shared" si="92"/>
        <v>43.58</v>
      </c>
      <c r="M46" s="17">
        <f t="shared" si="93"/>
        <v>11.392201806513347</v>
      </c>
      <c r="N46" s="17">
        <f t="shared" si="94"/>
        <v>24.77</v>
      </c>
      <c r="O46" s="17">
        <f t="shared" si="95"/>
        <v>43.08</v>
      </c>
      <c r="P46" s="17">
        <f t="shared" si="96"/>
        <v>11.192727455815643</v>
      </c>
      <c r="Q46" s="17">
        <f t="shared" si="97"/>
        <v>24.62</v>
      </c>
      <c r="R46" s="17">
        <f t="shared" si="98"/>
        <v>27.264173598338278</v>
      </c>
      <c r="S46" s="17">
        <f t="shared" si="99"/>
        <v>27.044806301768354</v>
      </c>
      <c r="T46" s="17">
        <f t="shared" si="100"/>
        <v>65.301384716525249</v>
      </c>
      <c r="U46" s="17">
        <f t="shared" si="101"/>
        <v>65.552538217242486</v>
      </c>
      <c r="V46" s="17">
        <f t="shared" si="102"/>
        <v>0.25115350071723697</v>
      </c>
      <c r="W46" s="17">
        <f t="shared" si="103"/>
        <v>-0.5</v>
      </c>
      <c r="X46" s="17">
        <f t="shared" si="104"/>
        <v>-0.21936729656992426</v>
      </c>
      <c r="Y46" s="17">
        <f t="shared" si="105"/>
        <v>0.11902943241850844</v>
      </c>
      <c r="Z46" s="17">
        <f t="shared" si="106"/>
        <v>43.33</v>
      </c>
      <c r="AA46" s="17">
        <f t="shared" si="107"/>
        <v>27.154489950053318</v>
      </c>
      <c r="AB46" s="17">
        <f t="shared" si="108"/>
        <v>65.426961466883867</v>
      </c>
      <c r="AC46" s="17">
        <f t="shared" si="109"/>
        <v>44.488900000000022</v>
      </c>
      <c r="AD46" s="17">
        <f t="shared" si="110"/>
        <v>1.0830998887384391</v>
      </c>
      <c r="AE46" s="17">
        <f t="shared" si="111"/>
        <v>2.2219520477523993</v>
      </c>
      <c r="AF46" s="17">
        <f t="shared" si="112"/>
        <v>0.5978084393433396</v>
      </c>
      <c r="AG46" s="17">
        <f t="shared" si="113"/>
        <v>1.2434977488730867</v>
      </c>
      <c r="AH46" s="17">
        <f t="shared" si="114"/>
        <v>9.073668099448503E-30</v>
      </c>
      <c r="AI46" s="17">
        <f t="shared" si="115"/>
        <v>1.6009502362340193</v>
      </c>
      <c r="AJ46" s="17">
        <f t="shared" si="116"/>
        <v>-5.0707019647073086E-31</v>
      </c>
      <c r="AK46" s="17">
        <f t="shared" si="117"/>
        <v>-0.46163793865991842</v>
      </c>
      <c r="AL46" s="17">
        <f t="shared" si="118"/>
        <v>-9.8727286573004031E-2</v>
      </c>
      <c r="AM46" s="17">
        <f t="shared" si="119"/>
        <v>9.5721469963559028E-2</v>
      </c>
      <c r="AN46" s="28">
        <f t="shared" si="120"/>
        <v>0.48168377939913148</v>
      </c>
    </row>
    <row r="47" spans="1:48" ht="18.75" x14ac:dyDescent="0.25">
      <c r="A47" s="49"/>
      <c r="B47" s="3">
        <v>43.58</v>
      </c>
      <c r="C47" s="3">
        <v>10.28</v>
      </c>
      <c r="D47" s="3">
        <v>24.77</v>
      </c>
      <c r="E47" s="3">
        <v>42.94</v>
      </c>
      <c r="F47" s="3">
        <v>10.17</v>
      </c>
      <c r="G47" s="3">
        <v>24.54</v>
      </c>
      <c r="H47" s="17">
        <f t="shared" si="88"/>
        <v>26.818488025986849</v>
      </c>
      <c r="I47" s="17">
        <f t="shared" si="89"/>
        <v>26.563894669268659</v>
      </c>
      <c r="J47" s="17">
        <f t="shared" si="90"/>
        <v>26.691191347627754</v>
      </c>
      <c r="K47" s="18">
        <f t="shared" si="91"/>
        <v>0.10865995352863461</v>
      </c>
      <c r="L47" s="17">
        <f t="shared" si="92"/>
        <v>43.58</v>
      </c>
      <c r="M47" s="17">
        <f t="shared" si="93"/>
        <v>11.397024322274362</v>
      </c>
      <c r="N47" s="17">
        <f t="shared" si="94"/>
        <v>24.77</v>
      </c>
      <c r="O47" s="17">
        <f t="shared" si="95"/>
        <v>42.94</v>
      </c>
      <c r="P47" s="17">
        <f t="shared" si="96"/>
        <v>11.275071727386214</v>
      </c>
      <c r="Q47" s="17">
        <f t="shared" si="97"/>
        <v>24.54</v>
      </c>
      <c r="R47" s="17">
        <f t="shared" si="98"/>
        <v>27.266189015014792</v>
      </c>
      <c r="S47" s="17">
        <f t="shared" si="99"/>
        <v>27.006274131351475</v>
      </c>
      <c r="T47" s="17">
        <f t="shared" si="100"/>
        <v>65.292177984190744</v>
      </c>
      <c r="U47" s="17">
        <f t="shared" si="101"/>
        <v>65.323259068654082</v>
      </c>
      <c r="V47" s="17">
        <f t="shared" si="102"/>
        <v>3.1081084463338016E-2</v>
      </c>
      <c r="W47" s="17">
        <f t="shared" si="103"/>
        <v>-0.64000000000000057</v>
      </c>
      <c r="X47" s="17">
        <f t="shared" si="104"/>
        <v>-0.25991488366331694</v>
      </c>
      <c r="Y47" s="17">
        <f t="shared" si="105"/>
        <v>1.4720348169700682E-2</v>
      </c>
      <c r="Z47" s="17">
        <f t="shared" si="106"/>
        <v>43.26</v>
      </c>
      <c r="AA47" s="17">
        <f t="shared" si="107"/>
        <v>27.136231573183132</v>
      </c>
      <c r="AB47" s="17">
        <f t="shared" si="108"/>
        <v>65.307718526422406</v>
      </c>
      <c r="AC47" s="17">
        <f t="shared" si="109"/>
        <v>45.427600000000027</v>
      </c>
      <c r="AD47" s="17">
        <f t="shared" si="110"/>
        <v>1.0842423662700849</v>
      </c>
      <c r="AE47" s="17">
        <f t="shared" si="111"/>
        <v>2.2211304207932407</v>
      </c>
      <c r="AF47" s="17">
        <f t="shared" si="112"/>
        <v>0.59813632352836232</v>
      </c>
      <c r="AG47" s="17">
        <f t="shared" si="113"/>
        <v>1.2434674868139703</v>
      </c>
      <c r="AH47" s="17">
        <f t="shared" si="114"/>
        <v>8.376125997469955E-30</v>
      </c>
      <c r="AI47" s="17">
        <f t="shared" si="115"/>
        <v>1.5995948357768264</v>
      </c>
      <c r="AJ47" s="17">
        <f t="shared" si="116"/>
        <v>-4.6769266438934491E-31</v>
      </c>
      <c r="AK47" s="17">
        <f t="shared" si="117"/>
        <v>-0.59027392759210495</v>
      </c>
      <c r="AL47" s="17">
        <f t="shared" si="118"/>
        <v>-0.11701919042218717</v>
      </c>
      <c r="AM47" s="17">
        <f t="shared" si="119"/>
        <v>1.1838144805392027E-2</v>
      </c>
      <c r="AN47" s="28">
        <f t="shared" si="120"/>
        <v>0.60187784657229837</v>
      </c>
    </row>
    <row r="48" spans="1:48" ht="18.75" x14ac:dyDescent="0.25">
      <c r="A48" s="49"/>
      <c r="B48" s="3">
        <v>43.83</v>
      </c>
      <c r="C48" s="3">
        <v>10.54</v>
      </c>
      <c r="D48" s="3">
        <v>25.31</v>
      </c>
      <c r="E48" s="3">
        <v>44.04</v>
      </c>
      <c r="F48" s="3">
        <v>10.039999999999999</v>
      </c>
      <c r="G48" s="3">
        <v>24.73</v>
      </c>
      <c r="H48" s="17">
        <f t="shared" si="88"/>
        <v>27.416923605685593</v>
      </c>
      <c r="I48" s="17">
        <f t="shared" si="89"/>
        <v>26.690344696163066</v>
      </c>
      <c r="J48" s="17">
        <f t="shared" si="90"/>
        <v>27.053634150924331</v>
      </c>
      <c r="K48" s="18">
        <f t="shared" si="91"/>
        <v>0.10164622409537799</v>
      </c>
      <c r="L48" s="17">
        <f t="shared" si="92"/>
        <v>43.83</v>
      </c>
      <c r="M48" s="17">
        <f t="shared" si="93"/>
        <v>11.611351201965283</v>
      </c>
      <c r="N48" s="17">
        <f t="shared" si="94"/>
        <v>25.31</v>
      </c>
      <c r="O48" s="17">
        <f t="shared" si="95"/>
        <v>44.04</v>
      </c>
      <c r="P48" s="17">
        <f t="shared" si="96"/>
        <v>11.060528089917593</v>
      </c>
      <c r="Q48" s="17">
        <f t="shared" si="97"/>
        <v>24.73</v>
      </c>
      <c r="R48" s="17">
        <f t="shared" si="98"/>
        <v>27.846356615101026</v>
      </c>
      <c r="S48" s="17">
        <f t="shared" si="99"/>
        <v>27.090739776312056</v>
      </c>
      <c r="T48" s="17">
        <f t="shared" si="100"/>
        <v>65.355982570519629</v>
      </c>
      <c r="U48" s="17">
        <f t="shared" si="101"/>
        <v>65.903350572688169</v>
      </c>
      <c r="V48" s="17">
        <f t="shared" si="102"/>
        <v>0.54736800216853965</v>
      </c>
      <c r="W48" s="17">
        <f t="shared" si="103"/>
        <v>0.21000000000000085</v>
      </c>
      <c r="X48" s="17">
        <f t="shared" si="104"/>
        <v>-0.75561683878897057</v>
      </c>
      <c r="Y48" s="17">
        <f t="shared" si="105"/>
        <v>0.26239148939031237</v>
      </c>
      <c r="Z48" s="17">
        <f t="shared" si="106"/>
        <v>43.935000000000002</v>
      </c>
      <c r="AA48" s="17">
        <f t="shared" si="107"/>
        <v>27.468548195706539</v>
      </c>
      <c r="AB48" s="17">
        <f t="shared" si="108"/>
        <v>65.629666571603906</v>
      </c>
      <c r="AC48" s="17">
        <f t="shared" si="109"/>
        <v>36.784224999999971</v>
      </c>
      <c r="AD48" s="17">
        <f t="shared" si="110"/>
        <v>1.0732215668560927</v>
      </c>
      <c r="AE48" s="17">
        <f t="shared" si="111"/>
        <v>2.2360846688067939</v>
      </c>
      <c r="AF48" s="17">
        <f t="shared" si="112"/>
        <v>0.5972550497993141</v>
      </c>
      <c r="AG48" s="17">
        <f t="shared" si="113"/>
        <v>1.2460859368081236</v>
      </c>
      <c r="AH48" s="17">
        <f t="shared" si="114"/>
        <v>1.039423930411679E-29</v>
      </c>
      <c r="AI48" s="17">
        <f t="shared" si="115"/>
        <v>1.6236647934095028</v>
      </c>
      <c r="AJ48" s="17">
        <f t="shared" si="116"/>
        <v>-5.8911007253210533E-31</v>
      </c>
      <c r="AK48" s="17">
        <f t="shared" si="117"/>
        <v>0.19567254934614967</v>
      </c>
      <c r="AL48" s="17">
        <f t="shared" si="118"/>
        <v>-0.33791960086742973</v>
      </c>
      <c r="AM48" s="17">
        <f t="shared" si="119"/>
        <v>0.21057254691633381</v>
      </c>
      <c r="AN48" s="28">
        <f t="shared" si="120"/>
        <v>0.44364197359228308</v>
      </c>
    </row>
    <row r="49" spans="1:43" ht="18.75" x14ac:dyDescent="0.25">
      <c r="A49" s="49"/>
      <c r="B49" s="3">
        <v>43.83</v>
      </c>
      <c r="C49" s="3">
        <v>10.54</v>
      </c>
      <c r="D49" s="3">
        <v>25.31</v>
      </c>
      <c r="E49" s="3">
        <v>43.08</v>
      </c>
      <c r="F49" s="3">
        <v>10.1</v>
      </c>
      <c r="G49" s="3">
        <v>24.62</v>
      </c>
      <c r="H49" s="17">
        <f t="shared" si="88"/>
        <v>27.416923605685593</v>
      </c>
      <c r="I49" s="17">
        <f t="shared" si="89"/>
        <v>26.611170586804331</v>
      </c>
      <c r="J49" s="17">
        <f t="shared" si="90"/>
        <v>27.014047096244962</v>
      </c>
      <c r="K49" s="18">
        <f t="shared" si="91"/>
        <v>0.10239367939135846</v>
      </c>
      <c r="L49" s="17">
        <f t="shared" si="92"/>
        <v>43.83</v>
      </c>
      <c r="M49" s="17">
        <f t="shared" si="93"/>
        <v>11.619229380784917</v>
      </c>
      <c r="N49" s="17">
        <f t="shared" si="94"/>
        <v>25.31</v>
      </c>
      <c r="O49" s="17">
        <f t="shared" si="95"/>
        <v>43.08</v>
      </c>
      <c r="P49" s="17">
        <f t="shared" si="96"/>
        <v>11.13417616185272</v>
      </c>
      <c r="Q49" s="17">
        <f t="shared" si="97"/>
        <v>24.62</v>
      </c>
      <c r="R49" s="17">
        <f t="shared" si="98"/>
        <v>27.849642572271829</v>
      </c>
      <c r="S49" s="17">
        <f t="shared" si="99"/>
        <v>27.020626913585282</v>
      </c>
      <c r="T49" s="17">
        <f t="shared" si="100"/>
        <v>65.341250879202249</v>
      </c>
      <c r="U49" s="17">
        <f t="shared" si="101"/>
        <v>65.665561564125156</v>
      </c>
      <c r="V49" s="17">
        <f t="shared" si="102"/>
        <v>0.32431068492290649</v>
      </c>
      <c r="W49" s="17">
        <f t="shared" si="103"/>
        <v>-0.75</v>
      </c>
      <c r="X49" s="17">
        <f t="shared" si="104"/>
        <v>-0.82901565868654714</v>
      </c>
      <c r="Y49" s="17">
        <f t="shared" si="105"/>
        <v>0.1552728657847178</v>
      </c>
      <c r="Z49" s="17">
        <f t="shared" si="106"/>
        <v>43.454999999999998</v>
      </c>
      <c r="AA49" s="17">
        <f t="shared" si="107"/>
        <v>27.435134742928554</v>
      </c>
      <c r="AB49" s="17">
        <f t="shared" si="108"/>
        <v>65.50340622166371</v>
      </c>
      <c r="AC49" s="17">
        <f t="shared" si="109"/>
        <v>42.837025000000025</v>
      </c>
      <c r="AD49" s="17">
        <f t="shared" si="110"/>
        <v>1.0810592821131972</v>
      </c>
      <c r="AE49" s="17">
        <f t="shared" si="111"/>
        <v>2.2345810634317846</v>
      </c>
      <c r="AF49" s="17">
        <f t="shared" si="112"/>
        <v>0.59759914935401259</v>
      </c>
      <c r="AG49" s="17">
        <f t="shared" si="113"/>
        <v>1.2459281977718022</v>
      </c>
      <c r="AH49" s="17">
        <f t="shared" si="114"/>
        <v>9.5508836969446543E-30</v>
      </c>
      <c r="AI49" s="17">
        <f t="shared" si="115"/>
        <v>1.6213017062138295</v>
      </c>
      <c r="AJ49" s="17">
        <f t="shared" si="116"/>
        <v>-5.4052372322364732E-31</v>
      </c>
      <c r="AK49" s="17">
        <f t="shared" si="117"/>
        <v>-0.69376398908849835</v>
      </c>
      <c r="AL49" s="17">
        <f t="shared" si="118"/>
        <v>-0.37099377250310017</v>
      </c>
      <c r="AM49" s="17">
        <f t="shared" si="119"/>
        <v>0.12462424886314097</v>
      </c>
      <c r="AN49" s="28">
        <f t="shared" si="120"/>
        <v>0.79654005247493376</v>
      </c>
    </row>
    <row r="50" spans="1:43" ht="18.75" x14ac:dyDescent="0.25">
      <c r="A50" s="49"/>
      <c r="B50" s="3">
        <v>43.83</v>
      </c>
      <c r="C50" s="3">
        <v>10.54</v>
      </c>
      <c r="D50" s="3">
        <v>25.31</v>
      </c>
      <c r="E50" s="3">
        <v>42.94</v>
      </c>
      <c r="F50" s="3">
        <v>10.17</v>
      </c>
      <c r="G50" s="3">
        <v>24.54</v>
      </c>
      <c r="H50" s="17">
        <f t="shared" si="88"/>
        <v>27.416923605685593</v>
      </c>
      <c r="I50" s="17">
        <f t="shared" si="89"/>
        <v>26.563894669268659</v>
      </c>
      <c r="J50" s="17">
        <f t="shared" si="90"/>
        <v>26.990409137477126</v>
      </c>
      <c r="K50" s="18">
        <f t="shared" si="91"/>
        <v>0.1028421632380897</v>
      </c>
      <c r="L50" s="17">
        <f t="shared" si="92"/>
        <v>43.83</v>
      </c>
      <c r="M50" s="17">
        <f t="shared" si="93"/>
        <v>11.623956400529464</v>
      </c>
      <c r="N50" s="17">
        <f t="shared" si="94"/>
        <v>25.31</v>
      </c>
      <c r="O50" s="17">
        <f t="shared" si="95"/>
        <v>42.94</v>
      </c>
      <c r="P50" s="17">
        <f t="shared" si="96"/>
        <v>11.215904800131371</v>
      </c>
      <c r="Q50" s="17">
        <f t="shared" si="97"/>
        <v>24.54</v>
      </c>
      <c r="R50" s="17">
        <f t="shared" si="98"/>
        <v>27.851615077072459</v>
      </c>
      <c r="S50" s="17">
        <f t="shared" si="99"/>
        <v>26.981625608654678</v>
      </c>
      <c r="T50" s="17">
        <f t="shared" si="100"/>
        <v>65.332413323064799</v>
      </c>
      <c r="U50" s="17">
        <f t="shared" si="101"/>
        <v>65.437426889096201</v>
      </c>
      <c r="V50" s="17">
        <f t="shared" si="102"/>
        <v>0.10501356603140266</v>
      </c>
      <c r="W50" s="17">
        <f t="shared" si="103"/>
        <v>-0.89000000000000057</v>
      </c>
      <c r="X50" s="17">
        <f t="shared" si="104"/>
        <v>-0.86998946841778135</v>
      </c>
      <c r="Y50" s="17">
        <f t="shared" si="105"/>
        <v>5.0243740203060577E-2</v>
      </c>
      <c r="Z50" s="17">
        <f t="shared" si="106"/>
        <v>43.384999999999998</v>
      </c>
      <c r="AA50" s="17">
        <f t="shared" si="107"/>
        <v>27.416620342863567</v>
      </c>
      <c r="AB50" s="17">
        <f t="shared" si="108"/>
        <v>65.3849201060805</v>
      </c>
      <c r="AC50" s="17">
        <f t="shared" si="109"/>
        <v>43.758225000000024</v>
      </c>
      <c r="AD50" s="17">
        <f t="shared" si="110"/>
        <v>1.0822020876197858</v>
      </c>
      <c r="AE50" s="17">
        <f t="shared" si="111"/>
        <v>2.2337479154288604</v>
      </c>
      <c r="AF50" s="17">
        <f t="shared" si="112"/>
        <v>0.59792384414168209</v>
      </c>
      <c r="AG50" s="17">
        <f t="shared" si="113"/>
        <v>1.2458957654316705</v>
      </c>
      <c r="AH50" s="17">
        <f t="shared" si="114"/>
        <v>8.8213897107920303E-30</v>
      </c>
      <c r="AI50" s="17">
        <f t="shared" si="115"/>
        <v>1.619986853672196</v>
      </c>
      <c r="AJ50" s="17">
        <f t="shared" si="116"/>
        <v>-4.9883378790018249E-31</v>
      </c>
      <c r="AK50" s="17">
        <f t="shared" si="117"/>
        <v>-0.82239723077737004</v>
      </c>
      <c r="AL50" s="17">
        <f t="shared" si="118"/>
        <v>-0.38947522341649321</v>
      </c>
      <c r="AM50" s="17">
        <f t="shared" si="119"/>
        <v>4.0327402658481969E-2</v>
      </c>
      <c r="AN50" s="28">
        <f t="shared" si="120"/>
        <v>0.91085369530501081</v>
      </c>
    </row>
    <row r="51" spans="1:43" ht="18.75" x14ac:dyDescent="0.25">
      <c r="A51" s="49"/>
      <c r="B51" s="3">
        <v>43.84</v>
      </c>
      <c r="C51" s="3">
        <v>10.51</v>
      </c>
      <c r="D51" s="3">
        <v>25.08</v>
      </c>
      <c r="E51" s="3">
        <v>44.04</v>
      </c>
      <c r="F51" s="3">
        <v>10.039999999999999</v>
      </c>
      <c r="G51" s="3">
        <v>24.73</v>
      </c>
      <c r="H51" s="17">
        <f t="shared" si="88"/>
        <v>27.193133324425855</v>
      </c>
      <c r="I51" s="17">
        <f t="shared" si="89"/>
        <v>26.690344696163066</v>
      </c>
      <c r="J51" s="17">
        <f t="shared" si="90"/>
        <v>26.941739010294462</v>
      </c>
      <c r="K51" s="18">
        <f t="shared" si="91"/>
        <v>0.10377069621164381</v>
      </c>
      <c r="L51" s="17">
        <f t="shared" si="92"/>
        <v>43.84</v>
      </c>
      <c r="M51" s="17">
        <f t="shared" si="93"/>
        <v>11.600630017184375</v>
      </c>
      <c r="N51" s="17">
        <f t="shared" si="94"/>
        <v>25.08</v>
      </c>
      <c r="O51" s="17">
        <f t="shared" si="95"/>
        <v>44.04</v>
      </c>
      <c r="P51" s="17">
        <f t="shared" si="96"/>
        <v>11.081857789964904</v>
      </c>
      <c r="Q51" s="17">
        <f t="shared" si="97"/>
        <v>24.73</v>
      </c>
      <c r="R51" s="17">
        <f t="shared" si="98"/>
        <v>27.63296974260275</v>
      </c>
      <c r="S51" s="17">
        <f t="shared" si="99"/>
        <v>27.099455198896635</v>
      </c>
      <c r="T51" s="17">
        <f t="shared" si="100"/>
        <v>65.177332056011835</v>
      </c>
      <c r="U51" s="17">
        <f t="shared" si="101"/>
        <v>65.862183488302122</v>
      </c>
      <c r="V51" s="17">
        <f t="shared" si="102"/>
        <v>0.68485143229028722</v>
      </c>
      <c r="W51" s="17">
        <f t="shared" si="103"/>
        <v>0.19999999999999574</v>
      </c>
      <c r="X51" s="17">
        <f t="shared" si="104"/>
        <v>-0.53351454370611506</v>
      </c>
      <c r="Y51" s="17">
        <f t="shared" si="105"/>
        <v>0.32708845193357983</v>
      </c>
      <c r="Z51" s="17">
        <f t="shared" si="106"/>
        <v>43.94</v>
      </c>
      <c r="AA51" s="17">
        <f t="shared" si="107"/>
        <v>27.366212470749694</v>
      </c>
      <c r="AB51" s="17">
        <f t="shared" si="108"/>
        <v>65.519757772156979</v>
      </c>
      <c r="AC51" s="17">
        <f t="shared" si="109"/>
        <v>36.723600000000026</v>
      </c>
      <c r="AD51" s="17">
        <f t="shared" si="110"/>
        <v>1.073139942482781</v>
      </c>
      <c r="AE51" s="17">
        <f t="shared" si="111"/>
        <v>2.2314795611837361</v>
      </c>
      <c r="AF51" s="17">
        <f t="shared" si="112"/>
        <v>0.59755447524241834</v>
      </c>
      <c r="AG51" s="17">
        <f t="shared" si="113"/>
        <v>1.2452920409849704</v>
      </c>
      <c r="AH51" s="17">
        <f t="shared" si="114"/>
        <v>9.6561513449949727E-30</v>
      </c>
      <c r="AI51" s="17">
        <f t="shared" si="115"/>
        <v>1.6163872056034014</v>
      </c>
      <c r="AJ51" s="17">
        <f t="shared" si="116"/>
        <v>-5.4482475400674721E-31</v>
      </c>
      <c r="AK51" s="17">
        <f t="shared" si="117"/>
        <v>0.18636898328216389</v>
      </c>
      <c r="AL51" s="17">
        <f t="shared" si="118"/>
        <v>-0.23908556143041743</v>
      </c>
      <c r="AM51" s="17">
        <f t="shared" si="119"/>
        <v>0.26266003569320773</v>
      </c>
      <c r="AN51" s="28">
        <f t="shared" si="120"/>
        <v>0.40110546987604462</v>
      </c>
    </row>
    <row r="52" spans="1:43" ht="18.75" x14ac:dyDescent="0.25">
      <c r="A52" s="49"/>
      <c r="B52" s="3">
        <v>43.84</v>
      </c>
      <c r="C52" s="3">
        <v>10.51</v>
      </c>
      <c r="D52" s="3">
        <v>25.08</v>
      </c>
      <c r="E52" s="3">
        <v>43.08</v>
      </c>
      <c r="F52" s="3">
        <v>10.1</v>
      </c>
      <c r="G52" s="3">
        <v>24.62</v>
      </c>
      <c r="H52" s="17">
        <f t="shared" si="88"/>
        <v>27.193133324425855</v>
      </c>
      <c r="I52" s="17">
        <f t="shared" si="89"/>
        <v>26.611170586804331</v>
      </c>
      <c r="J52" s="17">
        <f t="shared" si="90"/>
        <v>26.902151955615093</v>
      </c>
      <c r="K52" s="18">
        <f t="shared" si="91"/>
        <v>0.10453102405786491</v>
      </c>
      <c r="L52" s="17">
        <f t="shared" si="92"/>
        <v>43.84</v>
      </c>
      <c r="M52" s="17">
        <f t="shared" si="93"/>
        <v>11.60862106284816</v>
      </c>
      <c r="N52" s="17">
        <f t="shared" si="94"/>
        <v>25.08</v>
      </c>
      <c r="O52" s="17">
        <f t="shared" si="95"/>
        <v>43.08</v>
      </c>
      <c r="P52" s="17">
        <f t="shared" si="96"/>
        <v>11.155763342984436</v>
      </c>
      <c r="Q52" s="17">
        <f t="shared" si="97"/>
        <v>24.62</v>
      </c>
      <c r="R52" s="17">
        <f t="shared" si="98"/>
        <v>27.63632542471596</v>
      </c>
      <c r="S52" s="17">
        <f t="shared" si="99"/>
        <v>27.029529329321946</v>
      </c>
      <c r="T52" s="17">
        <f t="shared" si="100"/>
        <v>65.162295584960987</v>
      </c>
      <c r="U52" s="17">
        <f t="shared" si="101"/>
        <v>65.623867642028074</v>
      </c>
      <c r="V52" s="17">
        <f t="shared" si="102"/>
        <v>0.46157205706708737</v>
      </c>
      <c r="W52" s="17">
        <f t="shared" si="103"/>
        <v>-0.76000000000000512</v>
      </c>
      <c r="X52" s="17">
        <f t="shared" si="104"/>
        <v>-0.60679609539401369</v>
      </c>
      <c r="Y52" s="17">
        <f t="shared" si="105"/>
        <v>0.2201785935433927</v>
      </c>
      <c r="Z52" s="17">
        <f t="shared" si="106"/>
        <v>43.46</v>
      </c>
      <c r="AA52" s="17">
        <f t="shared" si="107"/>
        <v>27.332927377018954</v>
      </c>
      <c r="AB52" s="17">
        <f t="shared" si="108"/>
        <v>65.39308161349453</v>
      </c>
      <c r="AC52" s="17">
        <f t="shared" si="109"/>
        <v>42.771599999999992</v>
      </c>
      <c r="AD52" s="17">
        <f t="shared" si="110"/>
        <v>1.0809776476050321</v>
      </c>
      <c r="AE52" s="17">
        <f t="shared" si="111"/>
        <v>2.2299817319658528</v>
      </c>
      <c r="AF52" s="17">
        <f t="shared" si="112"/>
        <v>0.59790142373090194</v>
      </c>
      <c r="AG52" s="17">
        <f t="shared" si="113"/>
        <v>1.2451359429017947</v>
      </c>
      <c r="AH52" s="17">
        <f t="shared" si="114"/>
        <v>8.8698137176095916E-30</v>
      </c>
      <c r="AI52" s="17">
        <f t="shared" si="115"/>
        <v>1.6139944031769744</v>
      </c>
      <c r="AJ52" s="17">
        <f t="shared" si="116"/>
        <v>-4.9971672675037108E-31</v>
      </c>
      <c r="AK52" s="17">
        <f t="shared" si="117"/>
        <v>-0.70306726663944319</v>
      </c>
      <c r="AL52" s="17">
        <f t="shared" si="118"/>
        <v>-0.27210810146820763</v>
      </c>
      <c r="AM52" s="17">
        <f t="shared" si="119"/>
        <v>0.17683096757311939</v>
      </c>
      <c r="AN52" s="28">
        <f t="shared" si="120"/>
        <v>0.77434849479890888</v>
      </c>
    </row>
    <row r="53" spans="1:43" ht="18.75" x14ac:dyDescent="0.25">
      <c r="A53" s="49"/>
      <c r="B53" s="3">
        <v>43.84</v>
      </c>
      <c r="C53" s="3">
        <v>10.51</v>
      </c>
      <c r="D53" s="3">
        <v>25.08</v>
      </c>
      <c r="E53" s="3">
        <v>42.94</v>
      </c>
      <c r="F53" s="3">
        <v>10.17</v>
      </c>
      <c r="G53" s="3">
        <v>24.54</v>
      </c>
      <c r="H53" s="17">
        <f t="shared" si="88"/>
        <v>27.193133324425855</v>
      </c>
      <c r="I53" s="17">
        <f t="shared" si="89"/>
        <v>26.563894669268659</v>
      </c>
      <c r="J53" s="17">
        <f t="shared" si="90"/>
        <v>26.878513996847257</v>
      </c>
      <c r="K53" s="18">
        <f t="shared" si="91"/>
        <v>0.10498720269049422</v>
      </c>
      <c r="L53" s="17">
        <f t="shared" si="92"/>
        <v>43.84</v>
      </c>
      <c r="M53" s="17">
        <f t="shared" si="93"/>
        <v>11.613415500277092</v>
      </c>
      <c r="N53" s="17">
        <f t="shared" si="94"/>
        <v>25.08</v>
      </c>
      <c r="O53" s="17">
        <f t="shared" si="95"/>
        <v>42.94</v>
      </c>
      <c r="P53" s="17">
        <f t="shared" si="96"/>
        <v>11.237719851362325</v>
      </c>
      <c r="Q53" s="17">
        <f t="shared" si="97"/>
        <v>24.54</v>
      </c>
      <c r="R53" s="17">
        <f t="shared" si="98"/>
        <v>27.63833966760804</v>
      </c>
      <c r="S53" s="17">
        <f t="shared" si="99"/>
        <v>26.990701129420533</v>
      </c>
      <c r="T53" s="17">
        <f t="shared" si="100"/>
        <v>65.153275812671041</v>
      </c>
      <c r="U53" s="17">
        <f t="shared" si="101"/>
        <v>65.395308554625913</v>
      </c>
      <c r="V53" s="17">
        <f t="shared" si="102"/>
        <v>0.24203274195487268</v>
      </c>
      <c r="W53" s="17">
        <f t="shared" si="103"/>
        <v>-0.90000000000000568</v>
      </c>
      <c r="X53" s="17">
        <f t="shared" si="104"/>
        <v>-0.64763853818750761</v>
      </c>
      <c r="Y53" s="17">
        <f t="shared" si="105"/>
        <v>0.11537566670592235</v>
      </c>
      <c r="Z53" s="17">
        <f t="shared" si="106"/>
        <v>43.39</v>
      </c>
      <c r="AA53" s="17">
        <f t="shared" si="107"/>
        <v>27.314520398514286</v>
      </c>
      <c r="AB53" s="17">
        <f t="shared" si="108"/>
        <v>65.27429218364847</v>
      </c>
      <c r="AC53" s="17">
        <f t="shared" si="109"/>
        <v>43.692099999999989</v>
      </c>
      <c r="AD53" s="17">
        <f t="shared" si="110"/>
        <v>1.0821204638687969</v>
      </c>
      <c r="AE53" s="17">
        <f t="shared" si="111"/>
        <v>2.2291534179331429</v>
      </c>
      <c r="AF53" s="17">
        <f t="shared" si="112"/>
        <v>0.59822854512154211</v>
      </c>
      <c r="AG53" s="17">
        <f t="shared" si="113"/>
        <v>1.2451048869804382</v>
      </c>
      <c r="AH53" s="17">
        <f t="shared" si="114"/>
        <v>8.1903295976792022E-30</v>
      </c>
      <c r="AI53" s="17">
        <f t="shared" si="115"/>
        <v>1.6126657193861975</v>
      </c>
      <c r="AJ53" s="17">
        <f t="shared" si="116"/>
        <v>-4.6105538260930931E-31</v>
      </c>
      <c r="AK53" s="17">
        <f t="shared" si="117"/>
        <v>-0.83170037907085304</v>
      </c>
      <c r="AL53" s="17">
        <f t="shared" si="118"/>
        <v>-0.29053116442204951</v>
      </c>
      <c r="AM53" s="17">
        <f t="shared" si="119"/>
        <v>9.2663411663032866E-2</v>
      </c>
      <c r="AN53" s="28">
        <f t="shared" si="120"/>
        <v>0.88584444791851868</v>
      </c>
      <c r="AQ53" s="9">
        <f>AVERAGE(AN45:AN53)</f>
        <v>0.64057204334759255</v>
      </c>
    </row>
    <row r="54" spans="1:43" ht="18.75" x14ac:dyDescent="0.25">
      <c r="H54" s="17"/>
      <c r="I54" s="17"/>
      <c r="J54" s="17"/>
      <c r="K54" s="18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28"/>
    </row>
    <row r="55" spans="1:43" ht="18.75" x14ac:dyDescent="0.25">
      <c r="A55" s="49" t="s">
        <v>90</v>
      </c>
      <c r="B55" s="3">
        <v>41.96</v>
      </c>
      <c r="C55" s="3">
        <v>10.37</v>
      </c>
      <c r="D55" s="3">
        <v>24.4</v>
      </c>
      <c r="E55" s="3">
        <v>44.04</v>
      </c>
      <c r="F55" s="3">
        <v>10.039999999999999</v>
      </c>
      <c r="G55" s="3">
        <v>24.73</v>
      </c>
      <c r="H55" s="17">
        <f t="shared" ref="H55:H63" si="121">SQRT(C55^2+D55^2)</f>
        <v>26.51220285076289</v>
      </c>
      <c r="I55" s="17">
        <f t="shared" ref="I55:I63" si="122">SQRT(F55^2+G55^2)</f>
        <v>26.690344696163066</v>
      </c>
      <c r="J55" s="17">
        <f t="shared" ref="J55:J63" si="123">AVERAGE(H55:I55)</f>
        <v>26.601273773462978</v>
      </c>
      <c r="K55" s="18">
        <f t="shared" ref="K55:K63" si="124">0.5*(1-SQRT(J55^7/(J55^7+$C$25)))</f>
        <v>0.11045940596272752</v>
      </c>
      <c r="L55" s="17">
        <f t="shared" ref="L55:L63" si="125">B55</f>
        <v>41.96</v>
      </c>
      <c r="M55" s="17">
        <f t="shared" ref="M55:M63" si="126">(1+$K55)*C55</f>
        <v>11.515464039833484</v>
      </c>
      <c r="N55" s="17">
        <f t="shared" ref="N55:N63" si="127">D55</f>
        <v>24.4</v>
      </c>
      <c r="O55" s="17">
        <f t="shared" ref="O55:O63" si="128">E55</f>
        <v>44.04</v>
      </c>
      <c r="P55" s="17">
        <f t="shared" ref="P55:P63" si="129">(1+$K55)*F55</f>
        <v>11.149012435865783</v>
      </c>
      <c r="Q55" s="17">
        <f t="shared" ref="Q55:Q63" si="130">G55</f>
        <v>24.73</v>
      </c>
      <c r="R55" s="17">
        <f t="shared" ref="R55:R63" si="131">SQRT(M55^2+N55^2)</f>
        <v>26.980843427378211</v>
      </c>
      <c r="S55" s="17">
        <f t="shared" ref="S55:S63" si="132">SQRT(P55^2+Q55^2)</f>
        <v>27.126986163138174</v>
      </c>
      <c r="T55" s="17">
        <f t="shared" ref="T55:T63" si="133">IF(AND(M55=0,N55=0),0,IF(N55&gt;=0,DEGREES(ATAN2(M55,N55)),DEGREES(ATAN2(M55,N55))+360))</f>
        <v>64.735255080754044</v>
      </c>
      <c r="U55" s="17">
        <f t="shared" ref="U55:U63" si="134">IF(AND(P55=0,Q55=0),0,IF(Q55&gt;=0,DEGREES(ATAN2(P55,Q55)),DEGREES(ATAN2(P55,Q55))+360))</f>
        <v>65.732745702322973</v>
      </c>
      <c r="V55" s="17">
        <f t="shared" ref="V55:V63" si="135">IF(AO55=0,U55-T55,IF(AO55=1,U55-T55-360,U55+360-T55))</f>
        <v>0.99749062156892876</v>
      </c>
      <c r="W55" s="17">
        <f t="shared" ref="W55:W63" si="136">O55-L55</f>
        <v>2.0799999999999983</v>
      </c>
      <c r="X55" s="17">
        <f t="shared" ref="X55:X63" si="137">(S55-R55)</f>
        <v>0.14614273575996251</v>
      </c>
      <c r="Y55" s="17">
        <f t="shared" ref="Y55:Y63" si="138">(2*SQRT(R55*S55)*SIN(RADIANS(V55/2)))</f>
        <v>0.47098734466553299</v>
      </c>
      <c r="Z55" s="17">
        <f t="shared" ref="Z55:Z63" si="139">AVERAGE(L55,O55)</f>
        <v>43</v>
      </c>
      <c r="AA55" s="17">
        <f t="shared" ref="AA55:AA63" si="140">AVERAGE(R55,S55)</f>
        <v>27.053914795258194</v>
      </c>
      <c r="AB55" s="17">
        <f t="shared" ref="AB55:AB63" si="141">IF(AP55=3,T55+U55,IF(AP55=0,AVERAGE(T55,U55),IF(AP55=1,AVERAGE(T55,U55)+180,AVERAGE(T55,U55)-180)))</f>
        <v>65.234000391538501</v>
      </c>
      <c r="AC55" s="17">
        <f t="shared" ref="AC55:AC63" si="142">(Z55-50)^2</f>
        <v>49</v>
      </c>
      <c r="AD55" s="17">
        <f t="shared" ref="AD55:AD63" si="143">1+(0.015*AC55/SQRT(20+AC55))</f>
        <v>1.0884836020180404</v>
      </c>
      <c r="AE55" s="17">
        <f t="shared" ref="AE55:AE63" si="144">1+0.045*AA55</f>
        <v>2.2174261657866188</v>
      </c>
      <c r="AF55" s="17">
        <f t="shared" ref="AF55:AF63" si="145">1-0.17*COS(RADIANS(AB55-30))+0.24*COS(RADIANS(2*AB55))+0.32*COS(RADIANS(3*AB55+6))-0.2*COS(RADIANS(4*AB55-63))</f>
        <v>0.59833988670460925</v>
      </c>
      <c r="AG55" s="17">
        <f t="shared" ref="AG55:AG63" si="146">1+0.015*AA55*AF55</f>
        <v>1.242811544702664</v>
      </c>
      <c r="AH55" s="17">
        <f t="shared" ref="AH55:AH63" si="147">30*EXP(-1*((AB55-275)/25)^2)</f>
        <v>7.9718040694112653E-30</v>
      </c>
      <c r="AI55" s="17">
        <f t="shared" ref="AI55:AI63" si="148">2*SQRT(AA55^7/(AA55^7+$C$25))</f>
        <v>1.5934362344650694</v>
      </c>
      <c r="AJ55" s="17">
        <f t="shared" ref="AJ55:AJ63" si="149">-SIN(RADIANS(2*AH55))*AI55</f>
        <v>-4.4340304176699896E-31</v>
      </c>
      <c r="AK55" s="17">
        <f t="shared" ref="AK55:AK63" si="150">W55/AD55/$C$26</f>
        <v>1.910915328576098</v>
      </c>
      <c r="AL55" s="17">
        <f t="shared" ref="AL55:AL63" si="151">X55/AE55/$C$27</f>
        <v>6.5906472113861456E-2</v>
      </c>
      <c r="AM55" s="17">
        <f t="shared" ref="AM55:AM63" si="152">Y55/AG55/$C$28</f>
        <v>0.37896923847630831</v>
      </c>
      <c r="AN55" s="28">
        <f t="shared" ref="AN55:AN63" si="153">SQRT(AK55^2+AL55^2+AM55^2+AJ55*AL55*AM55)</f>
        <v>1.9492456848137192</v>
      </c>
    </row>
    <row r="56" spans="1:43" ht="18.75" x14ac:dyDescent="0.25">
      <c r="A56" s="49"/>
      <c r="B56" s="3">
        <v>41.96</v>
      </c>
      <c r="C56" s="3">
        <v>10.37</v>
      </c>
      <c r="D56" s="3">
        <v>24.4</v>
      </c>
      <c r="E56" s="3">
        <v>43.08</v>
      </c>
      <c r="F56" s="3">
        <v>10.1</v>
      </c>
      <c r="G56" s="3">
        <v>24.62</v>
      </c>
      <c r="H56" s="17">
        <f t="shared" si="121"/>
        <v>26.51220285076289</v>
      </c>
      <c r="I56" s="17">
        <f t="shared" si="122"/>
        <v>26.611170586804331</v>
      </c>
      <c r="J56" s="17">
        <f t="shared" si="123"/>
        <v>26.561686718783612</v>
      </c>
      <c r="K56" s="18">
        <f t="shared" si="124"/>
        <v>0.11125914815519944</v>
      </c>
      <c r="L56" s="17">
        <f t="shared" si="125"/>
        <v>41.96</v>
      </c>
      <c r="M56" s="17">
        <f t="shared" si="126"/>
        <v>11.523757366369418</v>
      </c>
      <c r="N56" s="17">
        <f t="shared" si="127"/>
        <v>24.4</v>
      </c>
      <c r="O56" s="17">
        <f t="shared" si="128"/>
        <v>43.08</v>
      </c>
      <c r="P56" s="17">
        <f t="shared" si="129"/>
        <v>11.223717396367514</v>
      </c>
      <c r="Q56" s="17">
        <f t="shared" si="130"/>
        <v>24.62</v>
      </c>
      <c r="R56" s="17">
        <f t="shared" si="131"/>
        <v>26.984384073737044</v>
      </c>
      <c r="S56" s="17">
        <f t="shared" si="132"/>
        <v>27.05764646441968</v>
      </c>
      <c r="T56" s="17">
        <f t="shared" si="133"/>
        <v>64.719330309661629</v>
      </c>
      <c r="U56" s="17">
        <f t="shared" si="134"/>
        <v>65.492799263865493</v>
      </c>
      <c r="V56" s="17">
        <f t="shared" si="135"/>
        <v>0.77346895420386375</v>
      </c>
      <c r="W56" s="17">
        <f t="shared" si="136"/>
        <v>1.1199999999999974</v>
      </c>
      <c r="X56" s="17">
        <f t="shared" si="137"/>
        <v>7.326239068263618E-2</v>
      </c>
      <c r="Y56" s="17">
        <f t="shared" si="138"/>
        <v>0.36476924995154025</v>
      </c>
      <c r="Z56" s="17">
        <f t="shared" si="139"/>
        <v>42.519999999999996</v>
      </c>
      <c r="AA56" s="17">
        <f t="shared" si="140"/>
        <v>27.021015269078362</v>
      </c>
      <c r="AB56" s="17">
        <f t="shared" si="141"/>
        <v>65.106064786763568</v>
      </c>
      <c r="AC56" s="17">
        <f t="shared" si="142"/>
        <v>55.950400000000059</v>
      </c>
      <c r="AD56" s="17">
        <f t="shared" si="143"/>
        <v>1.0963006951388161</v>
      </c>
      <c r="AE56" s="17">
        <f t="shared" si="144"/>
        <v>2.2159456871085261</v>
      </c>
      <c r="AF56" s="17">
        <f t="shared" si="145"/>
        <v>0.59869470730316032</v>
      </c>
      <c r="AG56" s="17">
        <f t="shared" si="146"/>
        <v>1.2426600824133265</v>
      </c>
      <c r="AH56" s="17">
        <f t="shared" si="147"/>
        <v>7.3155901550962514E-30</v>
      </c>
      <c r="AI56" s="17">
        <f t="shared" si="148"/>
        <v>1.5909528738214833</v>
      </c>
      <c r="AJ56" s="17">
        <f t="shared" si="149"/>
        <v>-4.0626933710861049E-31</v>
      </c>
      <c r="AK56" s="17">
        <f t="shared" si="150"/>
        <v>1.021617522424521</v>
      </c>
      <c r="AL56" s="17">
        <f t="shared" si="151"/>
        <v>3.3061455932267239E-2</v>
      </c>
      <c r="AM56" s="17">
        <f t="shared" si="152"/>
        <v>0.29353904186182173</v>
      </c>
      <c r="AN56" s="28">
        <f t="shared" si="153"/>
        <v>1.0634663093348722</v>
      </c>
    </row>
    <row r="57" spans="1:43" ht="18.75" x14ac:dyDescent="0.25">
      <c r="A57" s="49"/>
      <c r="B57" s="3">
        <v>41.96</v>
      </c>
      <c r="C57" s="3">
        <v>10.37</v>
      </c>
      <c r="D57" s="3">
        <v>24.4</v>
      </c>
      <c r="E57" s="3">
        <v>42.94</v>
      </c>
      <c r="F57" s="3">
        <v>10.17</v>
      </c>
      <c r="G57" s="3">
        <v>24.54</v>
      </c>
      <c r="H57" s="17">
        <f t="shared" si="121"/>
        <v>26.51220285076289</v>
      </c>
      <c r="I57" s="17">
        <f t="shared" si="122"/>
        <v>26.563894669268659</v>
      </c>
      <c r="J57" s="17">
        <f t="shared" si="123"/>
        <v>26.538048760015776</v>
      </c>
      <c r="K57" s="18">
        <f t="shared" si="124"/>
        <v>0.11173887746516825</v>
      </c>
      <c r="L57" s="17">
        <f t="shared" si="125"/>
        <v>41.96</v>
      </c>
      <c r="M57" s="17">
        <f t="shared" si="126"/>
        <v>11.528732159313794</v>
      </c>
      <c r="N57" s="17">
        <f t="shared" si="127"/>
        <v>24.4</v>
      </c>
      <c r="O57" s="17">
        <f t="shared" si="128"/>
        <v>42.94</v>
      </c>
      <c r="P57" s="17">
        <f t="shared" si="129"/>
        <v>11.30638438382076</v>
      </c>
      <c r="Q57" s="17">
        <f t="shared" si="130"/>
        <v>24.54</v>
      </c>
      <c r="R57" s="17">
        <f t="shared" si="131"/>
        <v>26.986508948013192</v>
      </c>
      <c r="S57" s="17">
        <f t="shared" si="132"/>
        <v>27.019362091557714</v>
      </c>
      <c r="T57" s="17">
        <f t="shared" si="133"/>
        <v>64.70977976248426</v>
      </c>
      <c r="U57" s="17">
        <f t="shared" si="134"/>
        <v>65.262922942815365</v>
      </c>
      <c r="V57" s="17">
        <f t="shared" si="135"/>
        <v>0.5531431803311051</v>
      </c>
      <c r="W57" s="17">
        <f t="shared" si="136"/>
        <v>0.97999999999999687</v>
      </c>
      <c r="X57" s="17">
        <f t="shared" si="137"/>
        <v>3.2853143544521402E-2</v>
      </c>
      <c r="Y57" s="17">
        <f t="shared" si="138"/>
        <v>0.26068986214646767</v>
      </c>
      <c r="Z57" s="17">
        <f t="shared" si="139"/>
        <v>42.45</v>
      </c>
      <c r="AA57" s="17">
        <f t="shared" si="140"/>
        <v>27.002935519785453</v>
      </c>
      <c r="AB57" s="17">
        <f t="shared" si="141"/>
        <v>64.98635135264982</v>
      </c>
      <c r="AC57" s="17">
        <f t="shared" si="142"/>
        <v>57.002499999999955</v>
      </c>
      <c r="AD57" s="17">
        <f t="shared" si="143"/>
        <v>1.0974389846057486</v>
      </c>
      <c r="AE57" s="17">
        <f t="shared" si="144"/>
        <v>2.2151320983903453</v>
      </c>
      <c r="AF57" s="17">
        <f t="shared" si="145"/>
        <v>0.59902847967877182</v>
      </c>
      <c r="AG57" s="17">
        <f t="shared" si="146"/>
        <v>1.2426329111692147</v>
      </c>
      <c r="AH57" s="17">
        <f t="shared" si="147"/>
        <v>6.7502394775271283E-30</v>
      </c>
      <c r="AI57" s="17">
        <f t="shared" si="148"/>
        <v>1.5895828093422641</v>
      </c>
      <c r="AJ57" s="17">
        <f t="shared" si="149"/>
        <v>-3.7454991357507016E-31</v>
      </c>
      <c r="AK57" s="17">
        <f t="shared" si="150"/>
        <v>0.8929881421626904</v>
      </c>
      <c r="AL57" s="17">
        <f t="shared" si="151"/>
        <v>1.4831234475088221E-2</v>
      </c>
      <c r="AM57" s="17">
        <f t="shared" si="152"/>
        <v>0.20978831302736065</v>
      </c>
      <c r="AN57" s="28">
        <f t="shared" si="153"/>
        <v>0.91741970975235454</v>
      </c>
    </row>
    <row r="58" spans="1:43" ht="18.75" x14ac:dyDescent="0.25">
      <c r="A58" s="49"/>
      <c r="B58" s="3">
        <v>42.56</v>
      </c>
      <c r="C58" s="3">
        <v>10.42</v>
      </c>
      <c r="D58" s="3">
        <v>24.93</v>
      </c>
      <c r="E58" s="3">
        <v>44.04</v>
      </c>
      <c r="F58" s="3">
        <v>10.039999999999999</v>
      </c>
      <c r="G58" s="3">
        <v>24.73</v>
      </c>
      <c r="H58" s="17">
        <f t="shared" si="121"/>
        <v>27.020016654324994</v>
      </c>
      <c r="I58" s="17">
        <f t="shared" si="122"/>
        <v>26.690344696163066</v>
      </c>
      <c r="J58" s="17">
        <f t="shared" si="123"/>
        <v>26.855180675244029</v>
      </c>
      <c r="K58" s="18">
        <f t="shared" si="124"/>
        <v>0.10543909997484879</v>
      </c>
      <c r="L58" s="17">
        <f t="shared" si="125"/>
        <v>42.56</v>
      </c>
      <c r="M58" s="17">
        <f t="shared" si="126"/>
        <v>11.518675421737926</v>
      </c>
      <c r="N58" s="17">
        <f t="shared" si="127"/>
        <v>24.93</v>
      </c>
      <c r="O58" s="17">
        <f t="shared" si="128"/>
        <v>44.04</v>
      </c>
      <c r="P58" s="17">
        <f t="shared" si="129"/>
        <v>11.098608563747481</v>
      </c>
      <c r="Q58" s="17">
        <f t="shared" si="130"/>
        <v>24.73</v>
      </c>
      <c r="R58" s="17">
        <f t="shared" si="131"/>
        <v>27.462424937928358</v>
      </c>
      <c r="S58" s="17">
        <f t="shared" si="132"/>
        <v>27.106309450961579</v>
      </c>
      <c r="T58" s="17">
        <f t="shared" si="133"/>
        <v>65.201139732741169</v>
      </c>
      <c r="U58" s="17">
        <f t="shared" si="134"/>
        <v>65.829872466425911</v>
      </c>
      <c r="V58" s="17">
        <f t="shared" si="135"/>
        <v>0.62873273368474258</v>
      </c>
      <c r="W58" s="17">
        <f t="shared" si="136"/>
        <v>1.4799999999999969</v>
      </c>
      <c r="X58" s="17">
        <f t="shared" si="137"/>
        <v>-0.35611548696677886</v>
      </c>
      <c r="Y58" s="17">
        <f t="shared" si="138"/>
        <v>0.2993959337138295</v>
      </c>
      <c r="Z58" s="17">
        <f t="shared" si="139"/>
        <v>43.3</v>
      </c>
      <c r="AA58" s="17">
        <f t="shared" si="140"/>
        <v>27.284367194444968</v>
      </c>
      <c r="AB58" s="17">
        <f t="shared" si="141"/>
        <v>65.515506099583547</v>
      </c>
      <c r="AC58" s="17">
        <f t="shared" si="142"/>
        <v>44.890000000000036</v>
      </c>
      <c r="AD58" s="17">
        <f t="shared" si="143"/>
        <v>1.0835895481026852</v>
      </c>
      <c r="AE58" s="17">
        <f t="shared" si="144"/>
        <v>2.2277965237500235</v>
      </c>
      <c r="AF58" s="17">
        <f t="shared" si="145"/>
        <v>0.59756608808339917</v>
      </c>
      <c r="AG58" s="17">
        <f t="shared" si="146"/>
        <v>1.2445631885532327</v>
      </c>
      <c r="AH58" s="17">
        <f t="shared" si="147"/>
        <v>9.6286697086602943E-30</v>
      </c>
      <c r="AI58" s="17">
        <f t="shared" si="148"/>
        <v>1.6104807642468486</v>
      </c>
      <c r="AJ58" s="17">
        <f t="shared" si="149"/>
        <v>-5.4128899136604135E-31</v>
      </c>
      <c r="AK58" s="17">
        <f t="shared" si="150"/>
        <v>1.3658308190508186</v>
      </c>
      <c r="AL58" s="17">
        <f t="shared" si="151"/>
        <v>-0.15985099319902604</v>
      </c>
      <c r="AM58" s="17">
        <f t="shared" si="152"/>
        <v>0.24056306378615319</v>
      </c>
      <c r="AN58" s="28">
        <f t="shared" si="153"/>
        <v>1.3960360861933068</v>
      </c>
    </row>
    <row r="59" spans="1:43" ht="18.75" x14ac:dyDescent="0.25">
      <c r="A59" s="49"/>
      <c r="B59" s="3">
        <v>42.56</v>
      </c>
      <c r="C59" s="3">
        <v>10.42</v>
      </c>
      <c r="D59" s="3">
        <v>24.93</v>
      </c>
      <c r="E59" s="3">
        <v>43.08</v>
      </c>
      <c r="F59" s="3">
        <v>10.1</v>
      </c>
      <c r="G59" s="3">
        <v>24.62</v>
      </c>
      <c r="H59" s="17">
        <f t="shared" si="121"/>
        <v>27.020016654324994</v>
      </c>
      <c r="I59" s="17">
        <f t="shared" si="122"/>
        <v>26.611170586804331</v>
      </c>
      <c r="J59" s="17">
        <f t="shared" si="123"/>
        <v>26.815593620564663</v>
      </c>
      <c r="K59" s="18">
        <f t="shared" si="124"/>
        <v>0.10620941798253586</v>
      </c>
      <c r="L59" s="17">
        <f t="shared" si="125"/>
        <v>42.56</v>
      </c>
      <c r="M59" s="17">
        <f t="shared" si="126"/>
        <v>11.526702135378024</v>
      </c>
      <c r="N59" s="17">
        <f t="shared" si="127"/>
        <v>24.93</v>
      </c>
      <c r="O59" s="17">
        <f t="shared" si="128"/>
        <v>43.08</v>
      </c>
      <c r="P59" s="17">
        <f t="shared" si="129"/>
        <v>11.172715121623613</v>
      </c>
      <c r="Q59" s="17">
        <f t="shared" si="130"/>
        <v>24.62</v>
      </c>
      <c r="R59" s="17">
        <f t="shared" si="131"/>
        <v>27.465792581276958</v>
      </c>
      <c r="S59" s="17">
        <f t="shared" si="132"/>
        <v>27.036530161782171</v>
      </c>
      <c r="T59" s="17">
        <f t="shared" si="133"/>
        <v>65.185939449992887</v>
      </c>
      <c r="U59" s="17">
        <f t="shared" si="134"/>
        <v>65.591145890693937</v>
      </c>
      <c r="V59" s="17">
        <f t="shared" si="135"/>
        <v>0.4052064407010505</v>
      </c>
      <c r="W59" s="17">
        <f t="shared" si="136"/>
        <v>0.51999999999999602</v>
      </c>
      <c r="X59" s="17">
        <f t="shared" si="137"/>
        <v>-0.42926241949478694</v>
      </c>
      <c r="Y59" s="17">
        <f t="shared" si="138"/>
        <v>0.19271891738032731</v>
      </c>
      <c r="Z59" s="17">
        <f t="shared" si="139"/>
        <v>42.82</v>
      </c>
      <c r="AA59" s="17">
        <f t="shared" si="140"/>
        <v>27.251161371529562</v>
      </c>
      <c r="AB59" s="17">
        <f t="shared" si="141"/>
        <v>65.388542670343412</v>
      </c>
      <c r="AC59" s="17">
        <f t="shared" si="142"/>
        <v>51.552399999999999</v>
      </c>
      <c r="AD59" s="17">
        <f t="shared" si="143"/>
        <v>1.0914172272835461</v>
      </c>
      <c r="AE59" s="17">
        <f t="shared" si="144"/>
        <v>2.2263022617188302</v>
      </c>
      <c r="AF59" s="17">
        <f t="shared" si="145"/>
        <v>0.5979138916253548</v>
      </c>
      <c r="AG59" s="17">
        <f t="shared" si="146"/>
        <v>1.2444077192044267</v>
      </c>
      <c r="AH59" s="17">
        <f t="shared" si="147"/>
        <v>8.8428506934841441E-30</v>
      </c>
      <c r="AI59" s="17">
        <f t="shared" si="148"/>
        <v>1.6080625451869042</v>
      </c>
      <c r="AJ59" s="17">
        <f t="shared" si="149"/>
        <v>-4.9636664737670876E-31</v>
      </c>
      <c r="AK59" s="17">
        <f t="shared" si="150"/>
        <v>0.47644474267117465</v>
      </c>
      <c r="AL59" s="17">
        <f t="shared" si="151"/>
        <v>-0.19281407869719014</v>
      </c>
      <c r="AM59" s="17">
        <f t="shared" si="152"/>
        <v>0.1548679861159461</v>
      </c>
      <c r="AN59" s="28">
        <f t="shared" si="153"/>
        <v>0.53680625451503161</v>
      </c>
    </row>
    <row r="60" spans="1:43" ht="18.75" x14ac:dyDescent="0.25">
      <c r="A60" s="49"/>
      <c r="B60" s="3">
        <v>42.56</v>
      </c>
      <c r="C60" s="3">
        <v>10.42</v>
      </c>
      <c r="D60" s="3">
        <v>24.93</v>
      </c>
      <c r="E60" s="3">
        <v>42.94</v>
      </c>
      <c r="F60" s="3">
        <v>10.17</v>
      </c>
      <c r="G60" s="3">
        <v>24.54</v>
      </c>
      <c r="H60" s="17">
        <f t="shared" si="121"/>
        <v>27.020016654324994</v>
      </c>
      <c r="I60" s="17">
        <f t="shared" si="122"/>
        <v>26.563894669268659</v>
      </c>
      <c r="J60" s="17">
        <f t="shared" si="123"/>
        <v>26.791955661796827</v>
      </c>
      <c r="K60" s="18">
        <f t="shared" si="124"/>
        <v>0.10667156732871608</v>
      </c>
      <c r="L60" s="17">
        <f t="shared" si="125"/>
        <v>42.56</v>
      </c>
      <c r="M60" s="17">
        <f t="shared" si="126"/>
        <v>11.53151773156522</v>
      </c>
      <c r="N60" s="17">
        <f t="shared" si="127"/>
        <v>24.93</v>
      </c>
      <c r="O60" s="17">
        <f t="shared" si="128"/>
        <v>42.94</v>
      </c>
      <c r="P60" s="17">
        <f t="shared" si="129"/>
        <v>11.254849839733041</v>
      </c>
      <c r="Q60" s="17">
        <f t="shared" si="130"/>
        <v>24.54</v>
      </c>
      <c r="R60" s="17">
        <f t="shared" si="131"/>
        <v>27.46781391362267</v>
      </c>
      <c r="S60" s="17">
        <f t="shared" si="132"/>
        <v>26.997837782217651</v>
      </c>
      <c r="T60" s="17">
        <f t="shared" si="133"/>
        <v>65.176821887637217</v>
      </c>
      <c r="U60" s="17">
        <f t="shared" si="134"/>
        <v>65.36225553562781</v>
      </c>
      <c r="V60" s="17">
        <f t="shared" si="135"/>
        <v>0.18543364799059248</v>
      </c>
      <c r="W60" s="17">
        <f t="shared" si="136"/>
        <v>0.37999999999999545</v>
      </c>
      <c r="X60" s="17">
        <f t="shared" si="137"/>
        <v>-0.46997613140501926</v>
      </c>
      <c r="Y60" s="17">
        <f t="shared" si="138"/>
        <v>8.8133752220339798E-2</v>
      </c>
      <c r="Z60" s="17">
        <f t="shared" si="139"/>
        <v>42.75</v>
      </c>
      <c r="AA60" s="17">
        <f t="shared" si="140"/>
        <v>27.232825847920161</v>
      </c>
      <c r="AB60" s="17">
        <f t="shared" si="141"/>
        <v>65.269538711632521</v>
      </c>
      <c r="AC60" s="17">
        <f t="shared" si="142"/>
        <v>52.5625</v>
      </c>
      <c r="AD60" s="17">
        <f t="shared" si="143"/>
        <v>1.0925574015274813</v>
      </c>
      <c r="AE60" s="17">
        <f t="shared" si="144"/>
        <v>2.2254771631564072</v>
      </c>
      <c r="AF60" s="17">
        <f t="shared" si="145"/>
        <v>0.59824167063356359</v>
      </c>
      <c r="AG60" s="17">
        <f t="shared" si="146"/>
        <v>1.2443771684699898</v>
      </c>
      <c r="AH60" s="17">
        <f t="shared" si="147"/>
        <v>8.1642424659562528E-30</v>
      </c>
      <c r="AI60" s="17">
        <f t="shared" si="148"/>
        <v>1.6067218305966353</v>
      </c>
      <c r="AJ60" s="17">
        <f t="shared" si="149"/>
        <v>-4.5789294470950926E-31</v>
      </c>
      <c r="AK60" s="17">
        <f t="shared" si="150"/>
        <v>0.34780781263183569</v>
      </c>
      <c r="AL60" s="17">
        <f t="shared" si="151"/>
        <v>-0.21117993892979309</v>
      </c>
      <c r="AM60" s="17">
        <f t="shared" si="152"/>
        <v>7.0825594083105584E-2</v>
      </c>
      <c r="AN60" s="28">
        <f t="shared" si="153"/>
        <v>0.41301756126266365</v>
      </c>
    </row>
    <row r="61" spans="1:43" ht="18.75" x14ac:dyDescent="0.25">
      <c r="A61" s="49"/>
      <c r="B61" s="3">
        <v>43.12</v>
      </c>
      <c r="C61" s="3">
        <v>10.28</v>
      </c>
      <c r="D61" s="3">
        <v>24.83</v>
      </c>
      <c r="E61" s="3">
        <v>44.04</v>
      </c>
      <c r="F61" s="3">
        <v>10.039999999999999</v>
      </c>
      <c r="G61" s="3">
        <v>24.73</v>
      </c>
      <c r="H61" s="17">
        <f t="shared" si="121"/>
        <v>26.873914861813489</v>
      </c>
      <c r="I61" s="17">
        <f t="shared" si="122"/>
        <v>26.690344696163066</v>
      </c>
      <c r="J61" s="17">
        <f t="shared" si="123"/>
        <v>26.782129778988278</v>
      </c>
      <c r="K61" s="18">
        <f t="shared" si="124"/>
        <v>0.10686415507614067</v>
      </c>
      <c r="L61" s="17">
        <f t="shared" si="125"/>
        <v>43.12</v>
      </c>
      <c r="M61" s="17">
        <f t="shared" si="126"/>
        <v>11.378563514182725</v>
      </c>
      <c r="N61" s="17">
        <f t="shared" si="127"/>
        <v>24.83</v>
      </c>
      <c r="O61" s="17">
        <f t="shared" si="128"/>
        <v>44.04</v>
      </c>
      <c r="P61" s="17">
        <f t="shared" si="129"/>
        <v>11.112916116964451</v>
      </c>
      <c r="Q61" s="17">
        <f t="shared" si="130"/>
        <v>24.73</v>
      </c>
      <c r="R61" s="17">
        <f t="shared" si="131"/>
        <v>27.31301169124874</v>
      </c>
      <c r="S61" s="17">
        <f t="shared" si="132"/>
        <v>27.112170784035133</v>
      </c>
      <c r="T61" s="17">
        <f t="shared" si="133"/>
        <v>65.379969152852794</v>
      </c>
      <c r="U61" s="17">
        <f t="shared" si="134"/>
        <v>65.802287182907278</v>
      </c>
      <c r="V61" s="17">
        <f t="shared" si="135"/>
        <v>0.42231803005448398</v>
      </c>
      <c r="W61" s="17">
        <f t="shared" si="136"/>
        <v>0.92000000000000171</v>
      </c>
      <c r="X61" s="17">
        <f t="shared" si="137"/>
        <v>-0.20084090721360681</v>
      </c>
      <c r="Y61" s="17">
        <f t="shared" si="138"/>
        <v>0.20057783935036469</v>
      </c>
      <c r="Z61" s="17">
        <f t="shared" si="139"/>
        <v>43.58</v>
      </c>
      <c r="AA61" s="17">
        <f t="shared" si="140"/>
        <v>27.212591237641938</v>
      </c>
      <c r="AB61" s="17">
        <f t="shared" si="141"/>
        <v>65.591128167880044</v>
      </c>
      <c r="AC61" s="17">
        <f t="shared" si="142"/>
        <v>41.216400000000021</v>
      </c>
      <c r="AD61" s="17">
        <f t="shared" si="143"/>
        <v>1.0790182527120693</v>
      </c>
      <c r="AE61" s="17">
        <f t="shared" si="144"/>
        <v>2.2245666056938873</v>
      </c>
      <c r="AF61" s="17">
        <f t="shared" si="145"/>
        <v>0.59735987001728974</v>
      </c>
      <c r="AG61" s="17">
        <f t="shared" si="146"/>
        <v>1.2438356494682714</v>
      </c>
      <c r="AH61" s="17">
        <f t="shared" si="147"/>
        <v>1.0129269552248693E-29</v>
      </c>
      <c r="AI61" s="17">
        <f t="shared" si="148"/>
        <v>1.605237765133966</v>
      </c>
      <c r="AJ61" s="17">
        <f t="shared" si="149"/>
        <v>-5.6757709404332678E-31</v>
      </c>
      <c r="AK61" s="17">
        <f t="shared" si="150"/>
        <v>0.85262691125717149</v>
      </c>
      <c r="AL61" s="17">
        <f t="shared" si="151"/>
        <v>-9.0283161987393251E-2</v>
      </c>
      <c r="AM61" s="17">
        <f t="shared" si="152"/>
        <v>0.16125750973298597</v>
      </c>
      <c r="AN61" s="28">
        <f t="shared" si="153"/>
        <v>0.87242631985954577</v>
      </c>
    </row>
    <row r="62" spans="1:43" ht="18.75" x14ac:dyDescent="0.25">
      <c r="A62" s="49"/>
      <c r="B62" s="3">
        <v>43.12</v>
      </c>
      <c r="C62" s="3">
        <v>10.28</v>
      </c>
      <c r="D62" s="3">
        <v>24.83</v>
      </c>
      <c r="E62" s="3">
        <v>43.08</v>
      </c>
      <c r="F62" s="3">
        <v>10.1</v>
      </c>
      <c r="G62" s="3">
        <v>24.62</v>
      </c>
      <c r="H62" s="17">
        <f t="shared" si="121"/>
        <v>26.873914861813489</v>
      </c>
      <c r="I62" s="17">
        <f t="shared" si="122"/>
        <v>26.611170586804331</v>
      </c>
      <c r="J62" s="17">
        <f t="shared" si="123"/>
        <v>26.742542724308912</v>
      </c>
      <c r="K62" s="18">
        <f t="shared" si="124"/>
        <v>0.10764292279555471</v>
      </c>
      <c r="L62" s="17">
        <f t="shared" si="125"/>
        <v>43.12</v>
      </c>
      <c r="M62" s="17">
        <f t="shared" si="126"/>
        <v>11.386569246338301</v>
      </c>
      <c r="N62" s="17">
        <f t="shared" si="127"/>
        <v>24.83</v>
      </c>
      <c r="O62" s="17">
        <f t="shared" si="128"/>
        <v>43.08</v>
      </c>
      <c r="P62" s="17">
        <f t="shared" si="129"/>
        <v>11.187193520235102</v>
      </c>
      <c r="Q62" s="17">
        <f t="shared" si="130"/>
        <v>24.62</v>
      </c>
      <c r="R62" s="17">
        <f t="shared" si="131"/>
        <v>27.31634783790939</v>
      </c>
      <c r="S62" s="17">
        <f t="shared" si="132"/>
        <v>27.042516503816547</v>
      </c>
      <c r="T62" s="17">
        <f t="shared" si="133"/>
        <v>65.364703752866205</v>
      </c>
      <c r="U62" s="17">
        <f t="shared" si="134"/>
        <v>65.563211888042815</v>
      </c>
      <c r="V62" s="17">
        <f t="shared" si="135"/>
        <v>0.19850813517660981</v>
      </c>
      <c r="W62" s="17">
        <f t="shared" si="136"/>
        <v>-3.9999999999999147E-2</v>
      </c>
      <c r="X62" s="17">
        <f t="shared" si="137"/>
        <v>-0.27383133409284355</v>
      </c>
      <c r="Y62" s="17">
        <f t="shared" si="138"/>
        <v>9.4165177364610678E-2</v>
      </c>
      <c r="Z62" s="17">
        <f t="shared" si="139"/>
        <v>43.099999999999994</v>
      </c>
      <c r="AA62" s="17">
        <f t="shared" si="140"/>
        <v>27.179432170862967</v>
      </c>
      <c r="AB62" s="17">
        <f t="shared" si="141"/>
        <v>65.46395782045451</v>
      </c>
      <c r="AC62" s="17">
        <f t="shared" si="142"/>
        <v>47.610000000000078</v>
      </c>
      <c r="AD62" s="17">
        <f t="shared" si="143"/>
        <v>1.0868528297120468</v>
      </c>
      <c r="AE62" s="17">
        <f t="shared" si="144"/>
        <v>2.2230744476888336</v>
      </c>
      <c r="AF62" s="17">
        <f t="shared" si="145"/>
        <v>0.59770706159560083</v>
      </c>
      <c r="AG62" s="17">
        <f t="shared" si="146"/>
        <v>1.2436800780802517</v>
      </c>
      <c r="AH62" s="17">
        <f t="shared" si="147"/>
        <v>9.3015905819676408E-30</v>
      </c>
      <c r="AI62" s="17">
        <f t="shared" si="148"/>
        <v>1.6027955904217215</v>
      </c>
      <c r="AJ62" s="17">
        <f t="shared" si="149"/>
        <v>-5.2040651145279861E-31</v>
      </c>
      <c r="AK62" s="17">
        <f t="shared" si="150"/>
        <v>-3.6803510932199385E-2</v>
      </c>
      <c r="AL62" s="17">
        <f t="shared" si="151"/>
        <v>-0.12317686183543056</v>
      </c>
      <c r="AM62" s="17">
        <f t="shared" si="152"/>
        <v>7.5714951959320861E-2</v>
      </c>
      <c r="AN62" s="28">
        <f t="shared" si="153"/>
        <v>0.14919715700630337</v>
      </c>
    </row>
    <row r="63" spans="1:43" ht="18.75" x14ac:dyDescent="0.25">
      <c r="A63" s="49"/>
      <c r="B63" s="3">
        <v>43.12</v>
      </c>
      <c r="C63" s="3">
        <v>10.28</v>
      </c>
      <c r="D63" s="3">
        <v>24.83</v>
      </c>
      <c r="E63" s="3">
        <v>42.94</v>
      </c>
      <c r="F63" s="3">
        <v>10.17</v>
      </c>
      <c r="G63" s="3">
        <v>24.54</v>
      </c>
      <c r="H63" s="17">
        <f t="shared" si="121"/>
        <v>26.873914861813489</v>
      </c>
      <c r="I63" s="17">
        <f t="shared" si="122"/>
        <v>26.563894669268659</v>
      </c>
      <c r="J63" s="17">
        <f t="shared" si="123"/>
        <v>26.718904765541076</v>
      </c>
      <c r="K63" s="18">
        <f t="shared" si="124"/>
        <v>0.10811012144054133</v>
      </c>
      <c r="L63" s="17">
        <f t="shared" si="125"/>
        <v>43.12</v>
      </c>
      <c r="M63" s="17">
        <f t="shared" si="126"/>
        <v>11.391372048408764</v>
      </c>
      <c r="N63" s="17">
        <f t="shared" si="127"/>
        <v>24.83</v>
      </c>
      <c r="O63" s="17">
        <f t="shared" si="128"/>
        <v>42.94</v>
      </c>
      <c r="P63" s="17">
        <f t="shared" si="129"/>
        <v>11.269479935050306</v>
      </c>
      <c r="Q63" s="17">
        <f t="shared" si="130"/>
        <v>24.54</v>
      </c>
      <c r="R63" s="17">
        <f t="shared" si="131"/>
        <v>27.318350190764971</v>
      </c>
      <c r="S63" s="17">
        <f t="shared" si="132"/>
        <v>27.003940045972946</v>
      </c>
      <c r="T63" s="17">
        <f t="shared" si="133"/>
        <v>65.355547517649384</v>
      </c>
      <c r="U63" s="17">
        <f t="shared" si="134"/>
        <v>65.334040003491253</v>
      </c>
      <c r="V63" s="17">
        <f t="shared" si="135"/>
        <v>-2.1507514158130903E-2</v>
      </c>
      <c r="W63" s="17">
        <f t="shared" si="136"/>
        <v>-0.17999999999999972</v>
      </c>
      <c r="X63" s="17">
        <f t="shared" si="137"/>
        <v>-0.31441014479202423</v>
      </c>
      <c r="Y63" s="17">
        <f t="shared" si="138"/>
        <v>-1.0195496596572966E-2</v>
      </c>
      <c r="Z63" s="17">
        <f t="shared" si="139"/>
        <v>43.03</v>
      </c>
      <c r="AA63" s="17">
        <f t="shared" si="140"/>
        <v>27.161145118368957</v>
      </c>
      <c r="AB63" s="17">
        <f t="shared" si="141"/>
        <v>65.344793760570326</v>
      </c>
      <c r="AC63" s="17">
        <f t="shared" si="142"/>
        <v>48.580899999999986</v>
      </c>
      <c r="AD63" s="17">
        <f t="shared" si="143"/>
        <v>1.0879944386650349</v>
      </c>
      <c r="AE63" s="17">
        <f t="shared" si="144"/>
        <v>2.2222515303266031</v>
      </c>
      <c r="AF63" s="17">
        <f t="shared" si="145"/>
        <v>0.59803419251233447</v>
      </c>
      <c r="AG63" s="17">
        <f t="shared" si="146"/>
        <v>1.2436494023286118</v>
      </c>
      <c r="AH63" s="17">
        <f t="shared" si="147"/>
        <v>8.5871024823065583E-30</v>
      </c>
      <c r="AI63" s="17">
        <f t="shared" si="148"/>
        <v>1.6014433219363799</v>
      </c>
      <c r="AJ63" s="17">
        <f t="shared" si="149"/>
        <v>-4.8002690745950021E-31</v>
      </c>
      <c r="AK63" s="17">
        <f t="shared" si="150"/>
        <v>-0.1654420221309762</v>
      </c>
      <c r="AL63" s="17">
        <f t="shared" si="151"/>
        <v>-0.1414826991910387</v>
      </c>
      <c r="AM63" s="17">
        <f t="shared" si="152"/>
        <v>-8.1980472772172751E-3</v>
      </c>
      <c r="AN63" s="28">
        <f t="shared" si="153"/>
        <v>0.21784311978193815</v>
      </c>
      <c r="AQ63" s="9">
        <f>AVERAGE(AN55:AN63)</f>
        <v>0.83505091139108178</v>
      </c>
    </row>
    <row r="64" spans="1:43" ht="18.75" x14ac:dyDescent="0.25">
      <c r="H64" s="17"/>
      <c r="I64" s="17"/>
      <c r="J64" s="17"/>
      <c r="K64" s="18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28"/>
    </row>
    <row r="65" spans="8:40" ht="18.75" x14ac:dyDescent="0.25">
      <c r="H65" s="17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28"/>
    </row>
    <row r="66" spans="8:40" ht="18.75" x14ac:dyDescent="0.25">
      <c r="H66" s="17"/>
      <c r="I66" s="17"/>
      <c r="J66" s="17"/>
      <c r="K66" s="18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28"/>
    </row>
    <row r="67" spans="8:40" ht="18.75" x14ac:dyDescent="0.25">
      <c r="H67" s="17"/>
      <c r="I67" s="17"/>
      <c r="J67" s="17"/>
      <c r="K67" s="18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28"/>
    </row>
    <row r="68" spans="8:40" ht="18.75" x14ac:dyDescent="0.25">
      <c r="H68" s="17"/>
      <c r="I68" s="17"/>
      <c r="J68" s="17"/>
      <c r="K68" s="18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28"/>
    </row>
    <row r="69" spans="8:40" ht="18.75" x14ac:dyDescent="0.25">
      <c r="H69" s="17"/>
      <c r="I69" s="17"/>
      <c r="J69" s="17"/>
      <c r="K69" s="18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28"/>
    </row>
    <row r="70" spans="8:40" ht="18.75" x14ac:dyDescent="0.25">
      <c r="H70" s="17"/>
      <c r="I70" s="17"/>
      <c r="J70" s="17"/>
      <c r="K70" s="18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28"/>
    </row>
    <row r="71" spans="8:40" ht="18.75" x14ac:dyDescent="0.25">
      <c r="H71" s="17"/>
      <c r="I71" s="17"/>
      <c r="J71" s="17"/>
      <c r="K71" s="18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28"/>
    </row>
  </sheetData>
  <mergeCells count="17">
    <mergeCell ref="AU34:AV34"/>
    <mergeCell ref="L29:Q29"/>
    <mergeCell ref="H29:J29"/>
    <mergeCell ref="B29:G29"/>
    <mergeCell ref="AT32:AU32"/>
    <mergeCell ref="AT33:AV33"/>
    <mergeCell ref="T29:U29"/>
    <mergeCell ref="Z29:AB29"/>
    <mergeCell ref="AD29:AG29"/>
    <mergeCell ref="AK29:AM29"/>
    <mergeCell ref="AH29:AJ29"/>
    <mergeCell ref="R29:S29"/>
    <mergeCell ref="A35:A43"/>
    <mergeCell ref="A45:A53"/>
    <mergeCell ref="A55:A63"/>
    <mergeCell ref="P2:S3"/>
    <mergeCell ref="B24:C2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E97D-B4BB-43A6-A90B-E4FC40F46B86}">
  <dimension ref="A2:AN133"/>
  <sheetViews>
    <sheetView topLeftCell="F1" zoomScale="55" zoomScaleNormal="55" workbookViewId="0">
      <selection activeCell="L21" sqref="L21"/>
    </sheetView>
  </sheetViews>
  <sheetFormatPr baseColWidth="10" defaultRowHeight="15" x14ac:dyDescent="0.25"/>
  <cols>
    <col min="1" max="1" width="15.140625" bestFit="1" customWidth="1"/>
    <col min="2" max="2" width="26.42578125" bestFit="1" customWidth="1"/>
    <col min="3" max="3" width="12" bestFit="1" customWidth="1"/>
    <col min="9" max="9" width="25.5703125" bestFit="1" customWidth="1"/>
    <col min="18" max="18" width="17.28515625" bestFit="1" customWidth="1"/>
    <col min="44" max="44" width="21.7109375" bestFit="1" customWidth="1"/>
    <col min="45" max="45" width="17.7109375" bestFit="1" customWidth="1"/>
  </cols>
  <sheetData>
    <row r="2" spans="2:21" x14ac:dyDescent="0.25">
      <c r="B2" s="6" t="s">
        <v>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I2" s="6" t="s">
        <v>0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  <c r="R2" s="50" t="s">
        <v>111</v>
      </c>
      <c r="S2" s="50"/>
      <c r="T2" s="50"/>
      <c r="U2" s="50"/>
    </row>
    <row r="3" spans="2:21" ht="15.75" thickBot="1" x14ac:dyDescent="0.3">
      <c r="R3" s="50"/>
      <c r="S3" s="50"/>
      <c r="T3" s="50"/>
      <c r="U3" s="50"/>
    </row>
    <row r="4" spans="2:21" x14ac:dyDescent="0.25">
      <c r="B4" s="35" t="s">
        <v>26</v>
      </c>
      <c r="C4" s="57">
        <v>69.62</v>
      </c>
      <c r="D4" s="57">
        <v>5.76</v>
      </c>
      <c r="E4" s="57">
        <v>16.5</v>
      </c>
      <c r="F4" s="57">
        <v>17.47</v>
      </c>
      <c r="G4" s="58">
        <v>70.75</v>
      </c>
      <c r="H4" s="4"/>
      <c r="I4" s="75" t="s">
        <v>6</v>
      </c>
      <c r="J4" s="57">
        <v>41.65</v>
      </c>
      <c r="K4" s="57">
        <v>7.56</v>
      </c>
      <c r="L4" s="57">
        <v>15.01</v>
      </c>
      <c r="M4" s="57">
        <v>16.809999999999999</v>
      </c>
      <c r="N4" s="71">
        <v>63.28</v>
      </c>
      <c r="R4" s="45"/>
      <c r="S4" s="45" t="s">
        <v>108</v>
      </c>
      <c r="T4" s="45" t="s">
        <v>109</v>
      </c>
      <c r="U4" s="45" t="s">
        <v>110</v>
      </c>
    </row>
    <row r="5" spans="2:21" x14ac:dyDescent="0.25">
      <c r="B5" s="39"/>
      <c r="C5" s="59">
        <v>69.38</v>
      </c>
      <c r="D5" s="59">
        <v>5.96</v>
      </c>
      <c r="E5" s="59">
        <v>16.64</v>
      </c>
      <c r="F5" s="59">
        <v>17.68</v>
      </c>
      <c r="G5" s="60">
        <v>70.28</v>
      </c>
      <c r="H5" s="4"/>
      <c r="I5" s="76"/>
      <c r="J5" s="59">
        <v>42.06</v>
      </c>
      <c r="K5" s="59">
        <v>7.31</v>
      </c>
      <c r="L5" s="59">
        <v>14.84</v>
      </c>
      <c r="M5" s="59">
        <v>16.54</v>
      </c>
      <c r="N5" s="73">
        <v>63.76</v>
      </c>
      <c r="R5" s="45" t="s">
        <v>91</v>
      </c>
      <c r="S5" s="46">
        <f>AN31</f>
        <v>1.3159094838875283</v>
      </c>
      <c r="T5" s="46">
        <f>AVERAGE(AN35:AN43)</f>
        <v>1.3343794444470225</v>
      </c>
      <c r="U5" s="45">
        <f>_xlfn.STDEV.P(AN35:AN43)</f>
        <v>0.24202622859974865</v>
      </c>
    </row>
    <row r="6" spans="2:21" x14ac:dyDescent="0.25">
      <c r="B6" s="39"/>
      <c r="C6" s="77">
        <v>68.81</v>
      </c>
      <c r="D6" s="77">
        <v>5.81</v>
      </c>
      <c r="E6" s="77">
        <v>16.47</v>
      </c>
      <c r="F6" s="77">
        <v>17.46</v>
      </c>
      <c r="G6" s="78">
        <v>70.58</v>
      </c>
      <c r="H6" s="4"/>
      <c r="I6" s="76"/>
      <c r="J6" s="59">
        <v>41.12</v>
      </c>
      <c r="K6" s="59">
        <v>7.21</v>
      </c>
      <c r="L6" s="59">
        <v>14.38</v>
      </c>
      <c r="M6" s="59">
        <v>16.09</v>
      </c>
      <c r="N6" s="73">
        <v>63.37</v>
      </c>
      <c r="R6" s="45" t="s">
        <v>92</v>
      </c>
      <c r="S6" s="46">
        <f>AN32</f>
        <v>1.281216117908782</v>
      </c>
      <c r="T6" s="46">
        <f>AVERAGE(AN45:AN53)</f>
        <v>1.3061063563319726</v>
      </c>
      <c r="U6" s="45">
        <f>_xlfn.STDEV.P(AN45:AN53)</f>
        <v>0.32687774521075297</v>
      </c>
    </row>
    <row r="7" spans="2:21" x14ac:dyDescent="0.25">
      <c r="B7" s="61" t="s">
        <v>4</v>
      </c>
      <c r="C7" s="59">
        <f>AVERAGE(C4:C6)</f>
        <v>69.27</v>
      </c>
      <c r="D7" s="59">
        <f t="shared" ref="D7:G7" si="0">AVERAGE(D4:D6)</f>
        <v>5.8433333333333328</v>
      </c>
      <c r="E7" s="59">
        <f t="shared" si="0"/>
        <v>16.536666666666665</v>
      </c>
      <c r="F7" s="59">
        <f t="shared" si="0"/>
        <v>17.536666666666665</v>
      </c>
      <c r="G7" s="60">
        <f t="shared" si="0"/>
        <v>70.536666666666676</v>
      </c>
      <c r="H7" s="4"/>
      <c r="I7" s="79" t="s">
        <v>4</v>
      </c>
      <c r="J7" s="5">
        <f>AVERAGE(J4:J6)</f>
        <v>41.610000000000007</v>
      </c>
      <c r="K7" s="5">
        <f t="shared" ref="K7:N7" si="1">AVERAGE(K4:K6)</f>
        <v>7.3599999999999994</v>
      </c>
      <c r="L7" s="5">
        <f t="shared" si="1"/>
        <v>14.743333333333334</v>
      </c>
      <c r="M7" s="5">
        <f t="shared" si="1"/>
        <v>16.48</v>
      </c>
      <c r="N7" s="62">
        <f t="shared" si="1"/>
        <v>63.47</v>
      </c>
      <c r="R7" s="45" t="s">
        <v>93</v>
      </c>
      <c r="S7" s="46">
        <f>AN33</f>
        <v>4.3056433520659215E-2</v>
      </c>
      <c r="T7" s="46">
        <f>AVERAGE(AN55:AN63)</f>
        <v>0.30943853360336759</v>
      </c>
      <c r="U7" s="45">
        <f>_xlfn.STDEV.P(AN55:AN63)</f>
        <v>0.16389930563187263</v>
      </c>
    </row>
    <row r="8" spans="2:21" x14ac:dyDescent="0.25">
      <c r="B8" s="61" t="s">
        <v>5</v>
      </c>
      <c r="C8" s="63">
        <f>_xlfn.STDEV.S(C4:C6)</f>
        <v>0.41605288125429446</v>
      </c>
      <c r="D8" s="63">
        <f t="shared" ref="D8:G8" si="2">_xlfn.STDEV.S(D4:D6)</f>
        <v>0.10408329997330677</v>
      </c>
      <c r="E8" s="63">
        <f t="shared" si="2"/>
        <v>9.0737717258775413E-2</v>
      </c>
      <c r="F8" s="63">
        <f t="shared" si="2"/>
        <v>0.12423096769056137</v>
      </c>
      <c r="G8" s="64">
        <f t="shared" si="2"/>
        <v>0.23797758998135302</v>
      </c>
      <c r="H8" s="4"/>
      <c r="I8" s="79" t="s">
        <v>5</v>
      </c>
      <c r="J8" s="63">
        <f>STDEV(J4:J6)</f>
        <v>0.47127486671792951</v>
      </c>
      <c r="K8" s="63">
        <f t="shared" ref="K8:N8" si="3">STDEV(K4:K6)</f>
        <v>0.18027756377319931</v>
      </c>
      <c r="L8" s="63">
        <f t="shared" si="3"/>
        <v>0.3259345537578564</v>
      </c>
      <c r="M8" s="63">
        <f t="shared" si="3"/>
        <v>0.36373066958946365</v>
      </c>
      <c r="N8" s="64">
        <f t="shared" si="3"/>
        <v>0.25514701644346044</v>
      </c>
      <c r="R8" s="45"/>
      <c r="S8" s="45"/>
      <c r="T8" s="45"/>
      <c r="U8" s="45"/>
    </row>
    <row r="9" spans="2:21" ht="15.75" thickBot="1" x14ac:dyDescent="0.3">
      <c r="B9" s="65" t="s">
        <v>114</v>
      </c>
      <c r="C9" s="66">
        <f>_xlfn.STDEV.P(C4:C6)</f>
        <v>0.33970575502926059</v>
      </c>
      <c r="D9" s="66">
        <f t="shared" ref="D9:G9" si="4">_xlfn.STDEV.P(D4:D6)</f>
        <v>8.4983658559879854E-2</v>
      </c>
      <c r="E9" s="66">
        <f t="shared" si="4"/>
        <v>7.4087035902976842E-2</v>
      </c>
      <c r="F9" s="66"/>
      <c r="G9" s="67"/>
      <c r="H9" s="4"/>
      <c r="I9" s="80" t="s">
        <v>114</v>
      </c>
      <c r="J9" s="66">
        <f>_xlfn.STDEV.P(J4:J6)</f>
        <v>0.38479431735235925</v>
      </c>
      <c r="K9" s="66">
        <f t="shared" ref="K9:L9" si="5">_xlfn.STDEV.P(K4:K6)</f>
        <v>0.14719601443879732</v>
      </c>
      <c r="L9" s="66">
        <f t="shared" si="5"/>
        <v>0.26612444874949387</v>
      </c>
      <c r="M9" s="66"/>
      <c r="N9" s="69"/>
      <c r="R9" s="45" t="s">
        <v>94</v>
      </c>
      <c r="S9" s="46">
        <f>AN66</f>
        <v>1.2847405194712838</v>
      </c>
      <c r="T9" s="46">
        <f>AVERAGE(AN70:AN78)</f>
        <v>1.3185945048193288</v>
      </c>
      <c r="U9" s="45">
        <f>_xlfn.STDEV.P(AN70:AN78)</f>
        <v>0.38860957706034138</v>
      </c>
    </row>
    <row r="10" spans="2:21" x14ac:dyDescent="0.25">
      <c r="B10" s="35" t="s">
        <v>27</v>
      </c>
      <c r="C10" s="57">
        <v>70.72</v>
      </c>
      <c r="D10" s="57">
        <v>4.93</v>
      </c>
      <c r="E10" s="57">
        <v>15.87</v>
      </c>
      <c r="F10" s="57">
        <v>16.61</v>
      </c>
      <c r="G10" s="58">
        <v>72.75</v>
      </c>
      <c r="H10" s="4"/>
      <c r="I10" s="75" t="s">
        <v>7</v>
      </c>
      <c r="J10" s="57">
        <v>43.2</v>
      </c>
      <c r="K10" s="57">
        <v>7.21</v>
      </c>
      <c r="L10" s="57">
        <v>15.27</v>
      </c>
      <c r="M10" s="57">
        <v>16.89</v>
      </c>
      <c r="N10" s="71">
        <v>64.709999999999994</v>
      </c>
      <c r="R10" s="45" t="s">
        <v>95</v>
      </c>
      <c r="S10" s="46">
        <f t="shared" ref="S10:S11" si="6">AN67</f>
        <v>1.2619641734837694</v>
      </c>
      <c r="T10" s="46">
        <f>AVERAGE(AN80:AN88)</f>
        <v>1.4108636462569617</v>
      </c>
      <c r="U10" s="45">
        <f>_xlfn.STDEV.P(AN80:AN88)</f>
        <v>0.71081687661691328</v>
      </c>
    </row>
    <row r="11" spans="2:21" x14ac:dyDescent="0.25">
      <c r="B11" s="39"/>
      <c r="C11" s="59">
        <v>70.42</v>
      </c>
      <c r="D11" s="59">
        <v>4.92</v>
      </c>
      <c r="E11" s="59">
        <v>15.84</v>
      </c>
      <c r="F11" s="59">
        <v>16.579999999999998</v>
      </c>
      <c r="G11" s="60">
        <v>72.75</v>
      </c>
      <c r="H11" s="4"/>
      <c r="I11" s="76"/>
      <c r="J11" s="59">
        <v>42.84</v>
      </c>
      <c r="K11" s="59">
        <v>7.71</v>
      </c>
      <c r="L11" s="59">
        <v>15.63</v>
      </c>
      <c r="M11" s="59">
        <v>17.43</v>
      </c>
      <c r="N11" s="73">
        <v>63.75</v>
      </c>
      <c r="R11" s="45" t="s">
        <v>96</v>
      </c>
      <c r="S11" s="46">
        <f t="shared" si="6"/>
        <v>0.70991478850518452</v>
      </c>
      <c r="T11" s="46">
        <f>AVERAGE(AN90:AN98)</f>
        <v>1.0943310818433576</v>
      </c>
      <c r="U11" s="45">
        <f>_xlfn.STDEV.P(AN90:AN98)</f>
        <v>0.35809936802266945</v>
      </c>
    </row>
    <row r="12" spans="2:21" x14ac:dyDescent="0.25">
      <c r="B12" s="39"/>
      <c r="C12" s="77">
        <v>70.209999999999994</v>
      </c>
      <c r="D12" s="77">
        <v>5.01</v>
      </c>
      <c r="E12" s="77">
        <v>16</v>
      </c>
      <c r="F12" s="77">
        <v>16.77</v>
      </c>
      <c r="G12" s="78">
        <v>72.61</v>
      </c>
      <c r="H12" s="4"/>
      <c r="I12" s="76"/>
      <c r="J12" s="59">
        <v>42.75</v>
      </c>
      <c r="K12" s="59">
        <v>7.7</v>
      </c>
      <c r="L12" s="59">
        <v>15.6</v>
      </c>
      <c r="M12" s="59">
        <v>17.399999999999999</v>
      </c>
      <c r="N12" s="73">
        <v>63.75</v>
      </c>
      <c r="R12" s="45"/>
      <c r="S12" s="45"/>
      <c r="T12" s="45"/>
      <c r="U12" s="45"/>
    </row>
    <row r="13" spans="2:21" x14ac:dyDescent="0.25">
      <c r="B13" s="61" t="s">
        <v>4</v>
      </c>
      <c r="C13" s="59">
        <f>AVERAGE(C10:C12)</f>
        <v>70.449999999999989</v>
      </c>
      <c r="D13" s="59">
        <f t="shared" ref="D13:G13" si="7">AVERAGE(D10:D12)</f>
        <v>4.9533333333333331</v>
      </c>
      <c r="E13" s="59">
        <f t="shared" si="7"/>
        <v>15.903333333333334</v>
      </c>
      <c r="F13" s="59">
        <f t="shared" si="7"/>
        <v>16.653333333333332</v>
      </c>
      <c r="G13" s="60">
        <f t="shared" si="7"/>
        <v>72.703333333333333</v>
      </c>
      <c r="H13" s="4"/>
      <c r="I13" s="79" t="s">
        <v>4</v>
      </c>
      <c r="J13" s="5">
        <f>AVERAGE(J10:J12)</f>
        <v>42.930000000000007</v>
      </c>
      <c r="K13" s="5">
        <f t="shared" ref="K13:N13" si="8">AVERAGE(K10:K12)</f>
        <v>7.54</v>
      </c>
      <c r="L13" s="5">
        <f t="shared" si="8"/>
        <v>15.5</v>
      </c>
      <c r="M13" s="5">
        <f t="shared" si="8"/>
        <v>17.239999999999998</v>
      </c>
      <c r="N13" s="62">
        <f t="shared" si="8"/>
        <v>64.069999999999993</v>
      </c>
      <c r="R13" s="45" t="s">
        <v>97</v>
      </c>
      <c r="S13" s="46">
        <f>AN101</f>
        <v>26.12418674118771</v>
      </c>
      <c r="T13" s="46">
        <f>AVERAGE(AN105:AN113)</f>
        <v>26.125458102699788</v>
      </c>
      <c r="U13" s="45">
        <f>_xlfn.STDEV.P(AN105:AN113)</f>
        <v>0.50913467701409176</v>
      </c>
    </row>
    <row r="14" spans="2:21" x14ac:dyDescent="0.25">
      <c r="B14" s="61" t="s">
        <v>5</v>
      </c>
      <c r="C14" s="63">
        <f>_xlfn.STDEV.S(C10:C12)</f>
        <v>0.25632011235952817</v>
      </c>
      <c r="D14" s="63">
        <f t="shared" ref="D14:G14" si="9">_xlfn.STDEV.S(D10:D12)</f>
        <v>4.9328828623162443E-2</v>
      </c>
      <c r="E14" s="63">
        <f t="shared" si="9"/>
        <v>8.504900548115403E-2</v>
      </c>
      <c r="F14" s="63">
        <f t="shared" si="9"/>
        <v>0.10214368964029757</v>
      </c>
      <c r="G14" s="64">
        <f t="shared" si="9"/>
        <v>8.0829037686547936E-2</v>
      </c>
      <c r="H14" s="4"/>
      <c r="I14" s="79" t="s">
        <v>5</v>
      </c>
      <c r="J14" s="63">
        <f>STDEV(J10:J12)</f>
        <v>0.23811761799581413</v>
      </c>
      <c r="K14" s="63">
        <f t="shared" ref="K14:N14" si="10">STDEV(K10:K12)</f>
        <v>0.2858321185591291</v>
      </c>
      <c r="L14" s="63">
        <f t="shared" si="10"/>
        <v>0.19974984355438219</v>
      </c>
      <c r="M14" s="63">
        <f t="shared" si="10"/>
        <v>0.30347981810986957</v>
      </c>
      <c r="N14" s="64">
        <f t="shared" si="10"/>
        <v>0.55425625842203707</v>
      </c>
      <c r="R14" s="45" t="s">
        <v>98</v>
      </c>
      <c r="S14" s="46">
        <f t="shared" ref="S14:S15" si="11">AN102</f>
        <v>25.57110103935068</v>
      </c>
      <c r="T14" s="46">
        <f>AVERAGE(AN115:AN123)</f>
        <v>25.571900904535603</v>
      </c>
      <c r="U14" s="45">
        <f>_xlfn.STDEV.P(AN115:AN123)</f>
        <v>0.28288305471171249</v>
      </c>
    </row>
    <row r="15" spans="2:21" ht="15.75" thickBot="1" x14ac:dyDescent="0.3">
      <c r="B15" s="65" t="s">
        <v>114</v>
      </c>
      <c r="C15" s="66">
        <f>_xlfn.STDEV.P(C10:C12)</f>
        <v>0.20928449536456531</v>
      </c>
      <c r="D15" s="66">
        <f t="shared" ref="D15:G15" si="12">_xlfn.STDEV.P(D10:D12)</f>
        <v>4.0276819911981884E-2</v>
      </c>
      <c r="E15" s="66">
        <f t="shared" si="12"/>
        <v>6.9442222186665695E-2</v>
      </c>
      <c r="F15" s="66"/>
      <c r="G15" s="67"/>
      <c r="H15" s="4"/>
      <c r="I15" s="80" t="s">
        <v>114</v>
      </c>
      <c r="J15" s="66">
        <f>_xlfn.STDEV.P(J10:J12)</f>
        <v>0.1944222209522366</v>
      </c>
      <c r="K15" s="66">
        <f t="shared" ref="K15:L15" si="13">_xlfn.STDEV.P(K10:K12)</f>
        <v>0.23338094752285735</v>
      </c>
      <c r="L15" s="66">
        <f t="shared" si="13"/>
        <v>0.16309506430300125</v>
      </c>
      <c r="M15" s="66"/>
      <c r="N15" s="69"/>
      <c r="R15" s="45" t="s">
        <v>99</v>
      </c>
      <c r="S15" s="46">
        <f t="shared" si="11"/>
        <v>26.065058759551516</v>
      </c>
      <c r="T15" s="46">
        <f>AVERAGE(AN125:AN133)</f>
        <v>26.073817061861327</v>
      </c>
      <c r="U15" s="45">
        <f>_xlfn.STDEV.P(AN125:AN133)</f>
        <v>0.99348418532557725</v>
      </c>
    </row>
    <row r="16" spans="2:21" x14ac:dyDescent="0.25">
      <c r="B16" s="35" t="s">
        <v>28</v>
      </c>
      <c r="C16" s="57">
        <v>70.61</v>
      </c>
      <c r="D16" s="57">
        <v>4.83</v>
      </c>
      <c r="E16" s="57">
        <v>15.83</v>
      </c>
      <c r="F16" s="57">
        <v>16.55</v>
      </c>
      <c r="G16" s="58">
        <v>73.02</v>
      </c>
      <c r="H16" s="3"/>
      <c r="I16" s="75" t="s">
        <v>8</v>
      </c>
      <c r="J16" s="57">
        <v>43.58</v>
      </c>
      <c r="K16" s="57">
        <v>8.35</v>
      </c>
      <c r="L16" s="57">
        <v>16.899999999999999</v>
      </c>
      <c r="M16" s="57">
        <v>18.86</v>
      </c>
      <c r="N16" s="71">
        <v>63.7</v>
      </c>
    </row>
    <row r="17" spans="1:40" x14ac:dyDescent="0.25">
      <c r="B17" s="39"/>
      <c r="C17" s="59">
        <v>70.680000000000007</v>
      </c>
      <c r="D17" s="59">
        <v>4.95</v>
      </c>
      <c r="E17" s="59">
        <v>15.7</v>
      </c>
      <c r="F17" s="59">
        <v>16.46</v>
      </c>
      <c r="G17" s="60">
        <v>72.5</v>
      </c>
      <c r="H17" s="3"/>
      <c r="I17" s="76"/>
      <c r="J17" s="59">
        <v>42.47</v>
      </c>
      <c r="K17" s="59">
        <v>8.09</v>
      </c>
      <c r="L17" s="59">
        <v>16.2</v>
      </c>
      <c r="M17" s="59">
        <v>18.11</v>
      </c>
      <c r="N17" s="73">
        <v>63.46</v>
      </c>
    </row>
    <row r="18" spans="1:40" x14ac:dyDescent="0.25">
      <c r="B18" s="39"/>
      <c r="C18" s="77">
        <v>69.930000000000007</v>
      </c>
      <c r="D18" s="77">
        <v>5.13</v>
      </c>
      <c r="E18" s="77">
        <v>16.11</v>
      </c>
      <c r="F18" s="77">
        <v>16.91</v>
      </c>
      <c r="G18" s="78">
        <v>72.33</v>
      </c>
      <c r="H18" s="3"/>
      <c r="I18" s="76"/>
      <c r="J18" s="59">
        <v>41.45</v>
      </c>
      <c r="K18" s="59">
        <v>7.91</v>
      </c>
      <c r="L18" s="59">
        <v>15.51</v>
      </c>
      <c r="M18" s="59">
        <v>17.41</v>
      </c>
      <c r="N18" s="73">
        <v>62.98</v>
      </c>
    </row>
    <row r="19" spans="1:40" x14ac:dyDescent="0.25">
      <c r="B19" s="61" t="s">
        <v>4</v>
      </c>
      <c r="C19" s="59">
        <f>AVERAGE(C16:C18)</f>
        <v>70.40666666666668</v>
      </c>
      <c r="D19" s="59">
        <f t="shared" ref="D19:G19" si="14">AVERAGE(D16:D18)</f>
        <v>4.97</v>
      </c>
      <c r="E19" s="59">
        <f t="shared" si="14"/>
        <v>15.88</v>
      </c>
      <c r="F19" s="59">
        <f t="shared" si="14"/>
        <v>16.64</v>
      </c>
      <c r="G19" s="60">
        <f t="shared" si="14"/>
        <v>72.61666666666666</v>
      </c>
      <c r="H19" s="3"/>
      <c r="I19" s="79" t="s">
        <v>4</v>
      </c>
      <c r="J19" s="5">
        <f>AVERAGE(J16:J18)</f>
        <v>42.5</v>
      </c>
      <c r="K19" s="5">
        <f t="shared" ref="K19:N19" si="15">AVERAGE(K16:K18)</f>
        <v>8.1166666666666654</v>
      </c>
      <c r="L19" s="5">
        <f t="shared" si="15"/>
        <v>16.20333333333333</v>
      </c>
      <c r="M19" s="5">
        <f t="shared" si="15"/>
        <v>18.126666666666665</v>
      </c>
      <c r="N19" s="62">
        <f t="shared" si="15"/>
        <v>63.379999999999995</v>
      </c>
    </row>
    <row r="20" spans="1:40" x14ac:dyDescent="0.25">
      <c r="B20" s="61" t="s">
        <v>5</v>
      </c>
      <c r="C20" s="63">
        <f>_xlfn.STDEV.S(C16:C18)</f>
        <v>0.41428653530296133</v>
      </c>
      <c r="D20" s="63">
        <f t="shared" ref="D20:G20" si="16">_xlfn.STDEV.S(D16:D18)</f>
        <v>0.15099668870541488</v>
      </c>
      <c r="E20" s="63">
        <f t="shared" si="16"/>
        <v>0.20952326839756963</v>
      </c>
      <c r="F20" s="63">
        <f t="shared" si="16"/>
        <v>0.23811761799581277</v>
      </c>
      <c r="G20" s="64">
        <f t="shared" si="16"/>
        <v>0.35949038002891293</v>
      </c>
      <c r="H20" s="4"/>
      <c r="I20" s="79" t="s">
        <v>5</v>
      </c>
      <c r="J20" s="63">
        <f>STDEV(J16:J18)</f>
        <v>1.06531685427388</v>
      </c>
      <c r="K20" s="63">
        <f t="shared" ref="K20:N20" si="17">STDEV(K16:K18)</f>
        <v>0.22120880030716053</v>
      </c>
      <c r="L20" s="63">
        <f t="shared" si="17"/>
        <v>0.69500599517797867</v>
      </c>
      <c r="M20" s="63">
        <f t="shared" si="17"/>
        <v>0.72514366392690266</v>
      </c>
      <c r="N20" s="64">
        <f t="shared" si="17"/>
        <v>0.36660605559647025</v>
      </c>
    </row>
    <row r="21" spans="1:40" ht="15.75" thickBot="1" x14ac:dyDescent="0.3">
      <c r="B21" s="65" t="s">
        <v>114</v>
      </c>
      <c r="C21" s="66">
        <f>_xlfn.STDEV.P(C16:C18)</f>
        <v>0.33826353959926159</v>
      </c>
      <c r="D21" s="66">
        <f t="shared" ref="D21:G21" si="18">_xlfn.STDEV.P(D16:D18)</f>
        <v>0.12328828005937945</v>
      </c>
      <c r="E21" s="66">
        <f t="shared" si="18"/>
        <v>0.17107503227141788</v>
      </c>
      <c r="F21" s="66"/>
      <c r="G21" s="67"/>
      <c r="H21" s="4"/>
      <c r="I21" s="80" t="s">
        <v>114</v>
      </c>
      <c r="J21" s="66">
        <f>_xlfn.STDEV.P(J16:J18)</f>
        <v>0.86982756911930348</v>
      </c>
      <c r="K21" s="66">
        <f t="shared" ref="K21:L21" si="19">_xlfn.STDEV.P(K16:K18)</f>
        <v>0.18061622912192069</v>
      </c>
      <c r="L21" s="66">
        <f t="shared" si="19"/>
        <v>0.56747001878709125</v>
      </c>
      <c r="M21" s="66"/>
      <c r="N21" s="69"/>
    </row>
    <row r="24" spans="1:40" ht="21.75" thickBot="1" x14ac:dyDescent="0.4">
      <c r="B24" s="51" t="s">
        <v>72</v>
      </c>
      <c r="C24" s="51"/>
    </row>
    <row r="25" spans="1:40" x14ac:dyDescent="0.25">
      <c r="B25" s="13" t="s">
        <v>68</v>
      </c>
      <c r="C25" s="14">
        <f>25^7</f>
        <v>6103515625</v>
      </c>
    </row>
    <row r="26" spans="1:40" x14ac:dyDescent="0.25">
      <c r="B26" s="15" t="s">
        <v>69</v>
      </c>
      <c r="C26" s="16">
        <v>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x14ac:dyDescent="0.25">
      <c r="B27" s="15" t="s">
        <v>70</v>
      </c>
      <c r="C27" s="16">
        <v>1</v>
      </c>
    </row>
    <row r="28" spans="1:40" ht="15.75" thickBot="1" x14ac:dyDescent="0.3">
      <c r="B28" s="23" t="s">
        <v>71</v>
      </c>
      <c r="C28" s="24">
        <v>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2"/>
    </row>
    <row r="29" spans="1:40" ht="61.5" thickBot="1" x14ac:dyDescent="0.35">
      <c r="B29" s="52" t="s">
        <v>73</v>
      </c>
      <c r="C29" s="53"/>
      <c r="D29" s="53"/>
      <c r="E29" s="53"/>
      <c r="F29" s="53"/>
      <c r="G29" s="54"/>
      <c r="H29" s="52" t="s">
        <v>74</v>
      </c>
      <c r="I29" s="53"/>
      <c r="J29" s="54"/>
      <c r="K29" s="25" t="s">
        <v>75</v>
      </c>
      <c r="L29" s="52" t="s">
        <v>76</v>
      </c>
      <c r="M29" s="53"/>
      <c r="N29" s="53"/>
      <c r="O29" s="53"/>
      <c r="P29" s="53"/>
      <c r="Q29" s="54"/>
      <c r="R29" s="52" t="s">
        <v>77</v>
      </c>
      <c r="S29" s="54"/>
      <c r="T29" s="52"/>
      <c r="U29" s="54"/>
      <c r="V29" s="25" t="s">
        <v>79</v>
      </c>
      <c r="W29" s="25" t="s">
        <v>78</v>
      </c>
      <c r="X29" s="25" t="s">
        <v>80</v>
      </c>
      <c r="Y29" s="25" t="s">
        <v>81</v>
      </c>
      <c r="Z29" s="52" t="s">
        <v>82</v>
      </c>
      <c r="AA29" s="53"/>
      <c r="AB29" s="54"/>
      <c r="AC29" s="25" t="s">
        <v>86</v>
      </c>
      <c r="AD29" s="52" t="s">
        <v>83</v>
      </c>
      <c r="AE29" s="53"/>
      <c r="AF29" s="53"/>
      <c r="AG29" s="54"/>
      <c r="AH29" s="52" t="s">
        <v>85</v>
      </c>
      <c r="AI29" s="53"/>
      <c r="AJ29" s="54"/>
      <c r="AK29" s="52" t="s">
        <v>84</v>
      </c>
      <c r="AL29" s="53"/>
      <c r="AM29" s="54"/>
      <c r="AN29" s="26" t="s">
        <v>87</v>
      </c>
    </row>
    <row r="30" spans="1:40" ht="19.5" thickBot="1" x14ac:dyDescent="0.3">
      <c r="B30" s="30" t="s">
        <v>29</v>
      </c>
      <c r="C30" s="31" t="s">
        <v>30</v>
      </c>
      <c r="D30" s="31" t="s">
        <v>31</v>
      </c>
      <c r="E30" s="31" t="s">
        <v>32</v>
      </c>
      <c r="F30" s="31" t="s">
        <v>33</v>
      </c>
      <c r="G30" s="32" t="s">
        <v>34</v>
      </c>
      <c r="H30" s="30" t="s">
        <v>35</v>
      </c>
      <c r="I30" s="31" t="s">
        <v>36</v>
      </c>
      <c r="J30" s="32" t="s">
        <v>37</v>
      </c>
      <c r="K30" s="33" t="s">
        <v>38</v>
      </c>
      <c r="L30" s="30" t="s">
        <v>39</v>
      </c>
      <c r="M30" s="31" t="s">
        <v>40</v>
      </c>
      <c r="N30" s="31" t="s">
        <v>41</v>
      </c>
      <c r="O30" s="31" t="s">
        <v>42</v>
      </c>
      <c r="P30" s="31" t="s">
        <v>43</v>
      </c>
      <c r="Q30" s="32" t="s">
        <v>44</v>
      </c>
      <c r="R30" s="30" t="s">
        <v>45</v>
      </c>
      <c r="S30" s="32" t="s">
        <v>46</v>
      </c>
      <c r="T30" s="30" t="s">
        <v>47</v>
      </c>
      <c r="U30" s="32" t="s">
        <v>48</v>
      </c>
      <c r="V30" s="33" t="s">
        <v>49</v>
      </c>
      <c r="W30" s="33" t="s">
        <v>50</v>
      </c>
      <c r="X30" s="33" t="s">
        <v>51</v>
      </c>
      <c r="Y30" s="33" t="s">
        <v>52</v>
      </c>
      <c r="Z30" s="30" t="s">
        <v>53</v>
      </c>
      <c r="AA30" s="31" t="s">
        <v>54</v>
      </c>
      <c r="AB30" s="32" t="s">
        <v>55</v>
      </c>
      <c r="AC30" s="33" t="s">
        <v>56</v>
      </c>
      <c r="AD30" s="30" t="s">
        <v>57</v>
      </c>
      <c r="AE30" s="31" t="s">
        <v>58</v>
      </c>
      <c r="AF30" s="31" t="s">
        <v>59</v>
      </c>
      <c r="AG30" s="32" t="s">
        <v>60</v>
      </c>
      <c r="AH30" s="30" t="s">
        <v>61</v>
      </c>
      <c r="AI30" s="31" t="s">
        <v>62</v>
      </c>
      <c r="AJ30" s="32" t="s">
        <v>63</v>
      </c>
      <c r="AK30" s="30" t="s">
        <v>64</v>
      </c>
      <c r="AL30" s="31" t="s">
        <v>65</v>
      </c>
      <c r="AM30" s="32" t="s">
        <v>66</v>
      </c>
      <c r="AN30" s="34" t="s">
        <v>67</v>
      </c>
    </row>
    <row r="31" spans="1:40" ht="21" customHeight="1" x14ac:dyDescent="0.25">
      <c r="A31" s="35" t="s">
        <v>91</v>
      </c>
      <c r="B31" s="36">
        <f>C7</f>
        <v>69.27</v>
      </c>
      <c r="C31" s="36">
        <f t="shared" ref="C31:D31" si="20">D7</f>
        <v>5.8433333333333328</v>
      </c>
      <c r="D31" s="36">
        <f t="shared" si="20"/>
        <v>16.536666666666665</v>
      </c>
      <c r="E31" s="36">
        <f>C13</f>
        <v>70.449999999999989</v>
      </c>
      <c r="F31" s="36">
        <f t="shared" ref="F31:G31" si="21">D13</f>
        <v>4.9533333333333331</v>
      </c>
      <c r="G31" s="36">
        <f t="shared" si="21"/>
        <v>15.903333333333334</v>
      </c>
      <c r="H31" s="36">
        <f t="shared" ref="H31:H33" si="22">SQRT(C31^2+D31^2)</f>
        <v>17.538696898255836</v>
      </c>
      <c r="I31" s="36">
        <f t="shared" ref="I31:I33" si="23">SQRT(F31^2+G31^2)</f>
        <v>16.65687612435844</v>
      </c>
      <c r="J31" s="36">
        <f>AVERAGE(H31:I31)</f>
        <v>17.097786511307138</v>
      </c>
      <c r="K31" s="37">
        <f>0.5*(1-SQRT(J31^7/(J31^7+$C$25)))</f>
        <v>0.37212638762236688</v>
      </c>
      <c r="L31" s="36">
        <f t="shared" ref="L31:L33" si="24">B31</f>
        <v>69.27</v>
      </c>
      <c r="M31" s="36">
        <f>(1+$K31)*C31</f>
        <v>8.0177918583400292</v>
      </c>
      <c r="N31" s="36">
        <f t="shared" ref="N31:O33" si="25">D31</f>
        <v>16.536666666666665</v>
      </c>
      <c r="O31" s="36">
        <f t="shared" si="25"/>
        <v>70.449999999999989</v>
      </c>
      <c r="P31" s="36">
        <f>(1+$K31)*F31</f>
        <v>6.7965993733561234</v>
      </c>
      <c r="Q31" s="36">
        <f t="shared" ref="Q31:Q33" si="26">G31</f>
        <v>15.903333333333334</v>
      </c>
      <c r="R31" s="36">
        <f t="shared" ref="R31:R33" si="27">SQRT(M31^2+N31^2)</f>
        <v>18.377876121252644</v>
      </c>
      <c r="S31" s="36">
        <f t="shared" ref="S31:S33" si="28">SQRT(P31^2+Q31^2)</f>
        <v>17.294790376093491</v>
      </c>
      <c r="T31" s="36">
        <f>IF(AND(M31=0,N31=0),0,IF(N31&gt;=0,DEGREES(ATAN2(M31,N31)),DEGREES(ATAN2(M31,N31))+360))</f>
        <v>64.133603705631558</v>
      </c>
      <c r="U31" s="36">
        <f t="shared" ref="U31:U33" si="29">IF(AND(P31=0,Q31=0),0,IF(Q31&gt;=0,DEGREES(ATAN2(P31,Q31)),DEGREES(ATAN2(P31,Q31))+360))</f>
        <v>66.859614950798175</v>
      </c>
      <c r="V31" s="36">
        <f>IF(AO31=0,U31-T31,IF(AO31=1,U31-T31-360,U31+360-T31))</f>
        <v>2.7260112451666174</v>
      </c>
      <c r="W31" s="36">
        <f t="shared" ref="W31:W33" si="30">O31-L31</f>
        <v>1.1799999999999926</v>
      </c>
      <c r="X31" s="36">
        <f t="shared" ref="X31:X33" si="31">(S31-R31)</f>
        <v>-1.0830857451591527</v>
      </c>
      <c r="Y31" s="36">
        <f>(2*SQRT(R31*S31)*SIN(RADIANS(V31/2)))</f>
        <v>0.84814354040181239</v>
      </c>
      <c r="Z31" s="36">
        <f>AVERAGE(L31,O31)</f>
        <v>69.859999999999985</v>
      </c>
      <c r="AA31" s="36">
        <f>AVERAGE(R31,S31)</f>
        <v>17.836333248673068</v>
      </c>
      <c r="AB31" s="36">
        <f>IF(AP31=3,T31+U31,IF(AP31=0,AVERAGE(T31,U31),IF(AP31=1,AVERAGE(T31,U31)+180,AVERAGE(T31,U31)-180)))</f>
        <v>65.496609328214873</v>
      </c>
      <c r="AC31" s="36">
        <f>(Z31-50)^2</f>
        <v>394.41959999999943</v>
      </c>
      <c r="AD31" s="36">
        <f t="shared" ref="AD31:AD33" si="32">1+(0.015*AC31/SQRT(20+AC31))</f>
        <v>1.2906227472094549</v>
      </c>
      <c r="AE31" s="36">
        <f t="shared" ref="AE31:AE33" si="33">1+0.045*AA31</f>
        <v>1.8026349961902879</v>
      </c>
      <c r="AF31" s="36">
        <f t="shared" ref="AF31:AF33" si="34">1-0.17*COS(RADIANS(AB31-30))+0.24*COS(RADIANS(2*AB31))+0.32*COS(RADIANS(3*AB31+6))-0.2*COS(RADIANS(4*AB31-63))</f>
        <v>0.5976177288348834</v>
      </c>
      <c r="AG31" s="36">
        <f t="shared" ref="AG31:AG33" si="35">1+0.015*AA31*AF31</f>
        <v>1.1598896345022118</v>
      </c>
      <c r="AH31" s="36">
        <f>30*EXP(-1*((AB31-275)/25)^2)</f>
        <v>9.5074627868036564E-30</v>
      </c>
      <c r="AI31" s="36">
        <f>2*SQRT(AA31^7/(AA31^7+$C$25))</f>
        <v>0.58651928535477715</v>
      </c>
      <c r="AJ31" s="36">
        <f>-SIN(RADIANS(2*AH31))*AI31</f>
        <v>-1.9464994897154621E-31</v>
      </c>
      <c r="AK31" s="36">
        <f>W31/AD31/$C$26</f>
        <v>0.91428731017747256</v>
      </c>
      <c r="AL31" s="36">
        <f>X31/AE31/$C$27</f>
        <v>-0.60083474882500343</v>
      </c>
      <c r="AM31" s="36">
        <f>Y31/AG31/$C$28</f>
        <v>0.73122779544952909</v>
      </c>
      <c r="AN31" s="38">
        <f>SQRT(AK31^2+AL31^2+AM31^2+AJ31*AL31*AM31)</f>
        <v>1.3159094838875283</v>
      </c>
    </row>
    <row r="32" spans="1:40" ht="18.75" x14ac:dyDescent="0.25">
      <c r="A32" s="39" t="s">
        <v>92</v>
      </c>
      <c r="B32" s="4">
        <f>C7</f>
        <v>69.27</v>
      </c>
      <c r="C32" s="4">
        <f t="shared" ref="C32:D32" si="36">D7</f>
        <v>5.8433333333333328</v>
      </c>
      <c r="D32" s="4">
        <f t="shared" si="36"/>
        <v>16.536666666666665</v>
      </c>
      <c r="E32" s="4">
        <f>C19</f>
        <v>70.40666666666668</v>
      </c>
      <c r="F32" s="4">
        <f t="shared" ref="F32:G32" si="37">D19</f>
        <v>4.97</v>
      </c>
      <c r="G32" s="4">
        <f t="shared" si="37"/>
        <v>15.88</v>
      </c>
      <c r="H32" s="17">
        <f t="shared" si="22"/>
        <v>17.538696898255836</v>
      </c>
      <c r="I32" s="17">
        <f t="shared" si="23"/>
        <v>16.639570306952042</v>
      </c>
      <c r="J32" s="17">
        <f t="shared" ref="J32:J33" si="38">AVERAGE(H32:I32)</f>
        <v>17.089133602603937</v>
      </c>
      <c r="K32" s="18">
        <f t="shared" ref="K32:K33" si="39">0.5*(1-SQRT(J32^7/(J32^7+$C$25)))</f>
        <v>0.37233797732766455</v>
      </c>
      <c r="L32" s="17">
        <f t="shared" si="24"/>
        <v>69.27</v>
      </c>
      <c r="M32" s="17">
        <f t="shared" ref="M32:M33" si="40">(1+$K32)*C32</f>
        <v>8.0190282475179853</v>
      </c>
      <c r="N32" s="17">
        <f t="shared" si="25"/>
        <v>16.536666666666665</v>
      </c>
      <c r="O32" s="17">
        <f t="shared" si="25"/>
        <v>70.40666666666668</v>
      </c>
      <c r="P32" s="17">
        <f t="shared" ref="P32:P33" si="41">(1+$K32)*F32</f>
        <v>6.8205197473184924</v>
      </c>
      <c r="Q32" s="17">
        <f t="shared" si="26"/>
        <v>15.88</v>
      </c>
      <c r="R32" s="17">
        <f t="shared" si="27"/>
        <v>18.378415559534389</v>
      </c>
      <c r="S32" s="17">
        <f t="shared" si="28"/>
        <v>17.282762789078646</v>
      </c>
      <c r="T32" s="17">
        <f t="shared" ref="T32:T33" si="42">IF(AND(M32=0,N32=0),0,IF(N32&gt;=0,DEGREES(ATAN2(M32,N32)),DEGREES(ATAN2(M32,N32))+360))</f>
        <v>64.130135359654687</v>
      </c>
      <c r="U32" s="17">
        <f t="shared" si="29"/>
        <v>66.756295053331343</v>
      </c>
      <c r="V32" s="17">
        <f t="shared" ref="V32:V33" si="43">IF(AO32=0,U32-T32,IF(AO32=1,U32-T32-360,U32+360-T32))</f>
        <v>2.6261596936766551</v>
      </c>
      <c r="W32" s="17">
        <f t="shared" si="30"/>
        <v>1.1366666666666845</v>
      </c>
      <c r="X32" s="17">
        <f t="shared" si="31"/>
        <v>-1.0956527704557431</v>
      </c>
      <c r="Y32" s="17">
        <f t="shared" ref="Y32:Y33" si="44">(2*SQRT(R32*S32)*SIN(RADIANS(V32/2)))</f>
        <v>0.81681010201527104</v>
      </c>
      <c r="Z32" s="17">
        <f t="shared" ref="Z32:Z33" si="45">AVERAGE(L32,O32)</f>
        <v>69.838333333333338</v>
      </c>
      <c r="AA32" s="17">
        <f t="shared" ref="AA32:AA33" si="46">AVERAGE(R32,S32)</f>
        <v>17.830589174306517</v>
      </c>
      <c r="AB32" s="17">
        <f t="shared" ref="AB32:AB33" si="47">IF(AP32=3,T32+U32,IF(AP32=0,AVERAGE(T32,U32),IF(AP32=1,AVERAGE(T32,U32)+180,AVERAGE(T32,U32)-180)))</f>
        <v>65.443215206493022</v>
      </c>
      <c r="AC32" s="17">
        <f t="shared" ref="AC32:AC33" si="48">(Z32-50)^2</f>
        <v>393.55946944444463</v>
      </c>
      <c r="AD32" s="17">
        <f t="shared" si="32"/>
        <v>1.290290377894703</v>
      </c>
      <c r="AE32" s="17">
        <f t="shared" si="33"/>
        <v>1.8023765128437934</v>
      </c>
      <c r="AF32" s="17">
        <f t="shared" si="34"/>
        <v>0.59776388009482184</v>
      </c>
      <c r="AG32" s="17">
        <f t="shared" si="35"/>
        <v>1.1598772325381528</v>
      </c>
      <c r="AH32" s="17">
        <f t="shared" ref="AH32:AH33" si="49">30*EXP(-1*((AB32-275)/25)^2)</f>
        <v>9.1731109955171717E-30</v>
      </c>
      <c r="AI32" s="17">
        <f t="shared" ref="AI32:AI33" si="50">2*SQRT(AA32^7/(AA32^7+$C$25))</f>
        <v>0.58591519944666837</v>
      </c>
      <c r="AJ32" s="17">
        <f t="shared" ref="AJ32:AJ33" si="51">-SIN(RADIANS(2*AH32))*AI32</f>
        <v>-1.8761120641556767E-31</v>
      </c>
      <c r="AK32" s="17">
        <f t="shared" ref="AK32:AK33" si="52">W32/AD32/$C$26</f>
        <v>0.88093865236856372</v>
      </c>
      <c r="AL32" s="17">
        <f t="shared" ref="AL32:AL33" si="53">X32/AE32/$C$27</f>
        <v>-0.60789339111339169</v>
      </c>
      <c r="AM32" s="17">
        <f t="shared" ref="AM32:AM33" si="54">Y32/AG32/$C$28</f>
        <v>0.70422117022492992</v>
      </c>
      <c r="AN32" s="40">
        <f t="shared" ref="AN32:AN33" si="55">SQRT(AK32^2+AL32^2+AM32^2+AJ32*AL32*AM32)</f>
        <v>1.281216117908782</v>
      </c>
    </row>
    <row r="33" spans="1:40" ht="18.75" x14ac:dyDescent="0.25">
      <c r="A33" s="39" t="s">
        <v>93</v>
      </c>
      <c r="B33" s="4">
        <f>C13</f>
        <v>70.449999999999989</v>
      </c>
      <c r="C33" s="4">
        <f t="shared" ref="C33:D33" si="56">D13</f>
        <v>4.9533333333333331</v>
      </c>
      <c r="D33" s="4">
        <f t="shared" si="56"/>
        <v>15.903333333333334</v>
      </c>
      <c r="E33" s="4">
        <f>C19</f>
        <v>70.40666666666668</v>
      </c>
      <c r="F33" s="4">
        <f t="shared" ref="F33:G33" si="57">D19</f>
        <v>4.97</v>
      </c>
      <c r="G33" s="4">
        <f t="shared" si="57"/>
        <v>15.88</v>
      </c>
      <c r="H33" s="17">
        <f t="shared" si="22"/>
        <v>16.65687612435844</v>
      </c>
      <c r="I33" s="17">
        <f t="shared" si="23"/>
        <v>16.639570306952042</v>
      </c>
      <c r="J33" s="17">
        <f t="shared" si="38"/>
        <v>16.648223215655243</v>
      </c>
      <c r="K33" s="18">
        <f t="shared" si="39"/>
        <v>0.3828589264936218</v>
      </c>
      <c r="L33" s="17">
        <f t="shared" si="24"/>
        <v>70.449999999999989</v>
      </c>
      <c r="M33" s="17">
        <f t="shared" si="40"/>
        <v>6.8497612158984058</v>
      </c>
      <c r="N33" s="17">
        <f t="shared" si="25"/>
        <v>15.903333333333334</v>
      </c>
      <c r="O33" s="17">
        <f t="shared" si="25"/>
        <v>70.40666666666668</v>
      </c>
      <c r="P33" s="17">
        <f t="shared" si="41"/>
        <v>6.8728088646733001</v>
      </c>
      <c r="Q33" s="17">
        <f t="shared" si="26"/>
        <v>15.88</v>
      </c>
      <c r="R33" s="17">
        <f t="shared" si="27"/>
        <v>17.315751205937822</v>
      </c>
      <c r="S33" s="17">
        <f t="shared" si="28"/>
        <v>17.303465019767916</v>
      </c>
      <c r="T33" s="17">
        <f t="shared" si="42"/>
        <v>66.697861052414311</v>
      </c>
      <c r="U33" s="17">
        <f t="shared" si="29"/>
        <v>66.597206566525387</v>
      </c>
      <c r="V33" s="17">
        <f t="shared" si="43"/>
        <v>-0.10065448588892423</v>
      </c>
      <c r="W33" s="17">
        <f t="shared" si="30"/>
        <v>-4.3333333333308133E-2</v>
      </c>
      <c r="X33" s="17">
        <f t="shared" si="31"/>
        <v>-1.2286186169905733E-2</v>
      </c>
      <c r="Y33" s="17">
        <f t="shared" si="44"/>
        <v>-3.0408686059969176E-2</v>
      </c>
      <c r="Z33" s="17">
        <f t="shared" si="45"/>
        <v>70.428333333333342</v>
      </c>
      <c r="AA33" s="17">
        <f t="shared" si="46"/>
        <v>17.309608112852871</v>
      </c>
      <c r="AB33" s="17">
        <f t="shared" si="47"/>
        <v>66.647533809469849</v>
      </c>
      <c r="AC33" s="17">
        <f t="shared" si="48"/>
        <v>417.31680277777809</v>
      </c>
      <c r="AD33" s="17">
        <f t="shared" si="32"/>
        <v>1.2993360671333829</v>
      </c>
      <c r="AE33" s="17">
        <f t="shared" si="33"/>
        <v>1.7789323650783793</v>
      </c>
      <c r="AF33" s="17">
        <f t="shared" si="34"/>
        <v>0.59455564546465656</v>
      </c>
      <c r="AG33" s="17">
        <f t="shared" si="35"/>
        <v>1.1543728783641625</v>
      </c>
      <c r="AH33" s="17">
        <f t="shared" si="49"/>
        <v>2.0523075827595811E-29</v>
      </c>
      <c r="AI33" s="17">
        <f t="shared" si="50"/>
        <v>0.53245382298348387</v>
      </c>
      <c r="AJ33" s="17">
        <f t="shared" si="51"/>
        <v>-3.8144485603126227E-31</v>
      </c>
      <c r="AK33" s="17">
        <f t="shared" si="52"/>
        <v>-3.3350365951828664E-2</v>
      </c>
      <c r="AL33" s="17">
        <f t="shared" si="53"/>
        <v>-6.9064942608790007E-3</v>
      </c>
      <c r="AM33" s="17">
        <f t="shared" si="54"/>
        <v>-2.6342169527631909E-2</v>
      </c>
      <c r="AN33" s="40">
        <f t="shared" si="55"/>
        <v>4.3056433520659215E-2</v>
      </c>
    </row>
    <row r="34" spans="1:40" ht="18.75" x14ac:dyDescent="0.25">
      <c r="A34" s="39"/>
      <c r="H34" s="17"/>
      <c r="I34" s="17"/>
      <c r="J34" s="17"/>
      <c r="K34" s="18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40"/>
    </row>
    <row r="35" spans="1:40" ht="18.75" x14ac:dyDescent="0.25">
      <c r="A35" s="55" t="s">
        <v>91</v>
      </c>
      <c r="B35" s="2">
        <v>69.62</v>
      </c>
      <c r="C35" s="2">
        <v>5.76</v>
      </c>
      <c r="D35" s="2">
        <v>16.5</v>
      </c>
      <c r="E35" s="2">
        <v>70.72</v>
      </c>
      <c r="F35" s="2">
        <v>4.93</v>
      </c>
      <c r="G35" s="2">
        <v>15.87</v>
      </c>
      <c r="H35" s="17">
        <f t="shared" ref="H35:H68" si="58">SQRT(C35^2+D35^2)</f>
        <v>17.476487061191673</v>
      </c>
      <c r="I35" s="17">
        <f t="shared" ref="I35:I68" si="59">SQRT(F35^2+G35^2)</f>
        <v>16.618116620122748</v>
      </c>
      <c r="J35" s="17">
        <f t="shared" ref="J35:J68" si="60">AVERAGE(H35:I35)</f>
        <v>17.047301840657212</v>
      </c>
      <c r="K35" s="18">
        <f t="shared" ref="K35:K68" si="61">0.5*(1-SQRT(J35^7/(J35^7+$C$25)))</f>
        <v>0.37335814525987082</v>
      </c>
      <c r="L35" s="17">
        <f t="shared" ref="L35:L68" si="62">B35</f>
        <v>69.62</v>
      </c>
      <c r="M35" s="17">
        <f t="shared" ref="M35:M68" si="63">(1+$K35)*C35</f>
        <v>7.9105429166968557</v>
      </c>
      <c r="N35" s="17">
        <f t="shared" ref="N35:N68" si="64">D35</f>
        <v>16.5</v>
      </c>
      <c r="O35" s="17">
        <f t="shared" ref="O35:O68" si="65">E35</f>
        <v>70.72</v>
      </c>
      <c r="P35" s="17">
        <f t="shared" ref="P35:P68" si="66">(1+$K35)*F35</f>
        <v>6.7706556561311633</v>
      </c>
      <c r="Q35" s="17">
        <f t="shared" ref="Q35:Q68" si="67">G35</f>
        <v>15.87</v>
      </c>
      <c r="R35" s="17">
        <f t="shared" ref="R35:R68" si="68">SQRT(M35^2+N35^2)</f>
        <v>18.298270115967323</v>
      </c>
      <c r="S35" s="17">
        <f t="shared" ref="S35:S68" si="69">SQRT(P35^2+Q35^2)</f>
        <v>17.253946737309143</v>
      </c>
      <c r="T35" s="17">
        <f t="shared" ref="T35:T68" si="70">IF(AND(M35=0,N35=0),0,IF(N35&gt;=0,DEGREES(ATAN2(M35,N35)),DEGREES(ATAN2(M35,N35))+360))</f>
        <v>64.385690204801634</v>
      </c>
      <c r="U35" s="17">
        <f t="shared" ref="U35:U68" si="71">IF(AND(P35=0,Q35=0),0,IF(Q35&gt;=0,DEGREES(ATAN2(P35,Q35)),DEGREES(ATAN2(P35,Q35))+360))</f>
        <v>66.895335752584813</v>
      </c>
      <c r="V35" s="17">
        <f t="shared" ref="V35:V68" si="72">IF(AO35=0,U35-T35,IF(AO35=1,U35-T35-360,U35+360-T35))</f>
        <v>2.5096455477831796</v>
      </c>
      <c r="W35" s="17">
        <f t="shared" ref="W35:W68" si="73">O35-L35</f>
        <v>1.0999999999999943</v>
      </c>
      <c r="X35" s="17">
        <f t="shared" ref="X35:X68" si="74">(S35-R35)</f>
        <v>-1.0443233786581807</v>
      </c>
      <c r="Y35" s="17">
        <f t="shared" ref="Y35:Y68" si="75">(2*SQRT(R35*S35)*SIN(RADIANS(V35/2)))</f>
        <v>0.77822339182778022</v>
      </c>
      <c r="Z35" s="17">
        <f t="shared" ref="Z35:Z68" si="76">AVERAGE(L35,O35)</f>
        <v>70.17</v>
      </c>
      <c r="AA35" s="17">
        <f t="shared" ref="AA35:AA68" si="77">AVERAGE(R35,S35)</f>
        <v>17.776108426638231</v>
      </c>
      <c r="AB35" s="17">
        <f t="shared" ref="AB35:AB68" si="78">IF(AP35=3,T35+U35,IF(AP35=0,AVERAGE(T35,U35),IF(AP35=1,AVERAGE(T35,U35)+180,AVERAGE(T35,U35)-180)))</f>
        <v>65.640512978693224</v>
      </c>
      <c r="AC35" s="17">
        <f t="shared" ref="AC35:AC68" si="79">(Z35-50)^2</f>
        <v>406.82890000000009</v>
      </c>
      <c r="AD35" s="17">
        <f t="shared" ref="AD35:AD68" si="80">1+(0.015*AC35/SQRT(20+AC35))</f>
        <v>1.2953766406214224</v>
      </c>
      <c r="AE35" s="17">
        <f t="shared" ref="AE35:AE68" si="81">1+0.045*AA35</f>
        <v>1.7999248791987204</v>
      </c>
      <c r="AF35" s="17">
        <f t="shared" ref="AF35:AF68" si="82">1-0.17*COS(RADIANS(AB35-30))+0.24*COS(RADIANS(2*AB35))+0.32*COS(RADIANS(3*AB35+6))-0.2*COS(RADIANS(4*AB35-63))</f>
        <v>0.59722558205374687</v>
      </c>
      <c r="AG35" s="17">
        <f t="shared" ref="AG35:AG68" si="83">1+0.015*AA35*AF35</f>
        <v>1.159245200526243</v>
      </c>
      <c r="AH35" s="17">
        <f t="shared" ref="AH35:AH68" si="84">30*EXP(-1*((AB35-275)/25)^2)</f>
        <v>1.0470046667841545E-29</v>
      </c>
      <c r="AI35" s="17">
        <f t="shared" ref="AI35:AI68" si="85">2*SQRT(AA35^7/(AA35^7+$C$25))</f>
        <v>0.58020114241077925</v>
      </c>
      <c r="AJ35" s="17">
        <f t="shared" ref="AJ35:AJ68" si="86">-SIN(RADIANS(2*AH35))*AI35</f>
        <v>-2.1204818537773084E-31</v>
      </c>
      <c r="AK35" s="17">
        <f t="shared" ref="AK35:AK68" si="87">W35/AD35/$C$26</f>
        <v>0.84917387384127807</v>
      </c>
      <c r="AL35" s="17">
        <f t="shared" ref="AL35:AL68" si="88">X35/AE35/$C$27</f>
        <v>-0.58020386890984377</v>
      </c>
      <c r="AM35" s="17">
        <f t="shared" ref="AM35:AM68" si="89">Y35/AG35/$C$28</f>
        <v>0.67131905439375827</v>
      </c>
      <c r="AN35" s="40">
        <f t="shared" ref="AN35:AN68" si="90">SQRT(AK35^2+AL35^2+AM35^2+AJ35*AL35*AM35)</f>
        <v>1.2281702122689198</v>
      </c>
    </row>
    <row r="36" spans="1:40" ht="18.75" customHeight="1" x14ac:dyDescent="0.25">
      <c r="A36" s="55"/>
      <c r="B36" s="2">
        <v>69.62</v>
      </c>
      <c r="C36" s="2">
        <v>5.76</v>
      </c>
      <c r="D36" s="2">
        <v>16.5</v>
      </c>
      <c r="E36" s="2">
        <v>70.42</v>
      </c>
      <c r="F36" s="2">
        <v>4.92</v>
      </c>
      <c r="G36" s="2">
        <v>15.84</v>
      </c>
      <c r="H36" s="17">
        <f t="shared" si="58"/>
        <v>17.476487061191673</v>
      </c>
      <c r="I36" s="17">
        <f t="shared" si="59"/>
        <v>16.586500535073696</v>
      </c>
      <c r="J36" s="17">
        <f t="shared" si="60"/>
        <v>17.031493798132686</v>
      </c>
      <c r="K36" s="18">
        <f t="shared" si="61"/>
        <v>0.37374247559943297</v>
      </c>
      <c r="L36" s="17">
        <f t="shared" si="62"/>
        <v>69.62</v>
      </c>
      <c r="M36" s="17">
        <f t="shared" si="63"/>
        <v>7.9127566594527332</v>
      </c>
      <c r="N36" s="17">
        <f t="shared" si="64"/>
        <v>16.5</v>
      </c>
      <c r="O36" s="17">
        <f t="shared" si="65"/>
        <v>70.42</v>
      </c>
      <c r="P36" s="17">
        <f t="shared" si="66"/>
        <v>6.7588129799492105</v>
      </c>
      <c r="Q36" s="17">
        <f t="shared" si="67"/>
        <v>15.84</v>
      </c>
      <c r="R36" s="17">
        <f t="shared" si="68"/>
        <v>18.299227250124897</v>
      </c>
      <c r="S36" s="17">
        <f t="shared" si="69"/>
        <v>17.221705864923194</v>
      </c>
      <c r="T36" s="17">
        <f t="shared" si="70"/>
        <v>64.379440047527297</v>
      </c>
      <c r="U36" s="17">
        <f t="shared" si="71"/>
        <v>66.89240939941115</v>
      </c>
      <c r="V36" s="17">
        <f t="shared" si="72"/>
        <v>2.5129693518838536</v>
      </c>
      <c r="W36" s="17">
        <f t="shared" si="73"/>
        <v>0.79999999999999716</v>
      </c>
      <c r="X36" s="17">
        <f t="shared" si="74"/>
        <v>-1.0775213852017025</v>
      </c>
      <c r="Y36" s="17">
        <f t="shared" si="75"/>
        <v>0.77854587526949093</v>
      </c>
      <c r="Z36" s="17">
        <f t="shared" si="76"/>
        <v>70.02000000000001</v>
      </c>
      <c r="AA36" s="17">
        <f t="shared" si="77"/>
        <v>17.760466557524047</v>
      </c>
      <c r="AB36" s="17">
        <f t="shared" si="78"/>
        <v>65.63592472346923</v>
      </c>
      <c r="AC36" s="17">
        <f t="shared" si="79"/>
        <v>400.80040000000042</v>
      </c>
      <c r="AD36" s="17">
        <f t="shared" si="80"/>
        <v>1.293076727366214</v>
      </c>
      <c r="AE36" s="17">
        <f t="shared" si="81"/>
        <v>1.7992209950885822</v>
      </c>
      <c r="AF36" s="17">
        <f t="shared" si="82"/>
        <v>0.59723804573444172</v>
      </c>
      <c r="AG36" s="17">
        <f t="shared" si="83"/>
        <v>1.1591083950722134</v>
      </c>
      <c r="AH36" s="17">
        <f t="shared" si="84"/>
        <v>1.0437911820434069E-29</v>
      </c>
      <c r="AI36" s="17">
        <f t="shared" si="85"/>
        <v>0.57856579600584468</v>
      </c>
      <c r="AJ36" s="17">
        <f t="shared" si="86"/>
        <v>-2.1080152193930323E-31</v>
      </c>
      <c r="AK36" s="17">
        <f t="shared" si="87"/>
        <v>0.61867945116409795</v>
      </c>
      <c r="AL36" s="17">
        <f t="shared" si="88"/>
        <v>-0.59888217631022711</v>
      </c>
      <c r="AM36" s="17">
        <f t="shared" si="89"/>
        <v>0.67167650461282946</v>
      </c>
      <c r="AN36" s="40">
        <f t="shared" si="90"/>
        <v>1.0920501138884111</v>
      </c>
    </row>
    <row r="37" spans="1:40" ht="18.75" customHeight="1" x14ac:dyDescent="0.25">
      <c r="A37" s="55"/>
      <c r="B37" s="2">
        <v>69.62</v>
      </c>
      <c r="C37" s="2">
        <v>5.76</v>
      </c>
      <c r="D37" s="2">
        <v>16.5</v>
      </c>
      <c r="E37" s="2">
        <v>70.209999999999994</v>
      </c>
      <c r="F37" s="2">
        <v>5.01</v>
      </c>
      <c r="G37" s="2">
        <v>16</v>
      </c>
      <c r="H37" s="17">
        <f t="shared" si="58"/>
        <v>17.476487061191673</v>
      </c>
      <c r="I37" s="17">
        <f t="shared" si="59"/>
        <v>16.766040081068635</v>
      </c>
      <c r="J37" s="17">
        <f t="shared" si="60"/>
        <v>17.121263571130154</v>
      </c>
      <c r="K37" s="18">
        <f t="shared" si="61"/>
        <v>0.37155132468430341</v>
      </c>
      <c r="L37" s="17">
        <f t="shared" si="62"/>
        <v>69.62</v>
      </c>
      <c r="M37" s="17">
        <f t="shared" si="63"/>
        <v>7.9001356301815875</v>
      </c>
      <c r="N37" s="17">
        <f t="shared" si="64"/>
        <v>16.5</v>
      </c>
      <c r="O37" s="17">
        <f t="shared" si="65"/>
        <v>70.209999999999994</v>
      </c>
      <c r="P37" s="17">
        <f t="shared" si="66"/>
        <v>6.87147213666836</v>
      </c>
      <c r="Q37" s="17">
        <f t="shared" si="67"/>
        <v>16</v>
      </c>
      <c r="R37" s="17">
        <f t="shared" si="68"/>
        <v>18.293773338905908</v>
      </c>
      <c r="S37" s="17">
        <f t="shared" si="69"/>
        <v>17.413130945496551</v>
      </c>
      <c r="T37" s="17">
        <f t="shared" si="70"/>
        <v>64.415082315762106</v>
      </c>
      <c r="U37" s="17">
        <f t="shared" si="71"/>
        <v>66.758072949182178</v>
      </c>
      <c r="V37" s="17">
        <f t="shared" si="72"/>
        <v>2.3429906334200723</v>
      </c>
      <c r="W37" s="17">
        <f t="shared" si="73"/>
        <v>0.5899999999999892</v>
      </c>
      <c r="X37" s="17">
        <f t="shared" si="74"/>
        <v>-0.88064239340935657</v>
      </c>
      <c r="Y37" s="17">
        <f t="shared" si="75"/>
        <v>0.72980652081018915</v>
      </c>
      <c r="Z37" s="17">
        <f t="shared" si="76"/>
        <v>69.914999999999992</v>
      </c>
      <c r="AA37" s="17">
        <f t="shared" si="77"/>
        <v>17.853452142201228</v>
      </c>
      <c r="AB37" s="17">
        <f t="shared" si="78"/>
        <v>65.586577632472142</v>
      </c>
      <c r="AC37" s="17">
        <f t="shared" si="79"/>
        <v>396.60722499999969</v>
      </c>
      <c r="AD37" s="17">
        <f t="shared" si="80"/>
        <v>1.2914663899044907</v>
      </c>
      <c r="AE37" s="17">
        <f t="shared" si="81"/>
        <v>1.8034053463990554</v>
      </c>
      <c r="AF37" s="17">
        <f t="shared" si="82"/>
        <v>0.59737225913725256</v>
      </c>
      <c r="AG37" s="17">
        <f t="shared" si="83"/>
        <v>1.1599773555937836</v>
      </c>
      <c r="AH37" s="17">
        <f t="shared" si="84"/>
        <v>1.0098428555669977E-29</v>
      </c>
      <c r="AI37" s="17">
        <f t="shared" si="85"/>
        <v>0.58832146655072792</v>
      </c>
      <c r="AJ37" s="17">
        <f t="shared" si="86"/>
        <v>-2.0738429071806156E-31</v>
      </c>
      <c r="AK37" s="17">
        <f t="shared" si="87"/>
        <v>0.45684502873018795</v>
      </c>
      <c r="AL37" s="17">
        <f t="shared" si="88"/>
        <v>-0.48832193780936539</v>
      </c>
      <c r="AM37" s="17">
        <f t="shared" si="89"/>
        <v>0.62915583419868293</v>
      </c>
      <c r="AN37" s="40">
        <f t="shared" si="90"/>
        <v>0.91815181692769121</v>
      </c>
    </row>
    <row r="38" spans="1:40" ht="18.75" customHeight="1" x14ac:dyDescent="0.25">
      <c r="A38" s="55"/>
      <c r="B38" s="2">
        <v>69.38</v>
      </c>
      <c r="C38" s="2">
        <v>5.96</v>
      </c>
      <c r="D38" s="2">
        <v>16.64</v>
      </c>
      <c r="E38" s="2">
        <v>70.72</v>
      </c>
      <c r="F38" s="2">
        <v>4.93</v>
      </c>
      <c r="G38" s="2">
        <v>15.87</v>
      </c>
      <c r="H38" s="17">
        <f t="shared" si="58"/>
        <v>17.67515770792442</v>
      </c>
      <c r="I38" s="17">
        <f t="shared" si="59"/>
        <v>16.618116620122748</v>
      </c>
      <c r="J38" s="17">
        <f t="shared" si="60"/>
        <v>17.146637164023584</v>
      </c>
      <c r="K38" s="18">
        <f t="shared" si="61"/>
        <v>0.37092820267001519</v>
      </c>
      <c r="L38" s="17">
        <f t="shared" si="62"/>
        <v>69.38</v>
      </c>
      <c r="M38" s="17">
        <f t="shared" si="63"/>
        <v>8.1707320879132901</v>
      </c>
      <c r="N38" s="17">
        <f t="shared" si="64"/>
        <v>16.64</v>
      </c>
      <c r="O38" s="17">
        <f t="shared" si="65"/>
        <v>70.72</v>
      </c>
      <c r="P38" s="17">
        <f t="shared" si="66"/>
        <v>6.7586760391631744</v>
      </c>
      <c r="Q38" s="17">
        <f t="shared" si="67"/>
        <v>15.87</v>
      </c>
      <c r="R38" s="17">
        <f t="shared" si="68"/>
        <v>18.537811706144172</v>
      </c>
      <c r="S38" s="17">
        <f t="shared" si="69"/>
        <v>17.249249311270287</v>
      </c>
      <c r="T38" s="17">
        <f t="shared" si="70"/>
        <v>63.847596468817649</v>
      </c>
      <c r="U38" s="17">
        <f t="shared" si="71"/>
        <v>66.931935987144684</v>
      </c>
      <c r="V38" s="17">
        <f t="shared" si="72"/>
        <v>3.0843395183270346</v>
      </c>
      <c r="W38" s="17">
        <f t="shared" si="73"/>
        <v>1.3400000000000034</v>
      </c>
      <c r="X38" s="17">
        <f t="shared" si="74"/>
        <v>-1.2885623948738854</v>
      </c>
      <c r="Y38" s="17">
        <f t="shared" si="75"/>
        <v>0.9625015528967561</v>
      </c>
      <c r="Z38" s="17">
        <f t="shared" si="76"/>
        <v>70.05</v>
      </c>
      <c r="AA38" s="17">
        <f t="shared" si="77"/>
        <v>17.893530508707229</v>
      </c>
      <c r="AB38" s="17">
        <f t="shared" si="78"/>
        <v>65.38976622798117</v>
      </c>
      <c r="AC38" s="17">
        <f t="shared" si="79"/>
        <v>402.00249999999988</v>
      </c>
      <c r="AD38" s="17">
        <f t="shared" si="80"/>
        <v>1.2935367632490671</v>
      </c>
      <c r="AE38" s="17">
        <f t="shared" si="81"/>
        <v>1.8052088728918254</v>
      </c>
      <c r="AF38" s="17">
        <f t="shared" si="82"/>
        <v>0.59791053042290598</v>
      </c>
      <c r="AG38" s="17">
        <f t="shared" si="83"/>
        <v>1.1604809547639938</v>
      </c>
      <c r="AH38" s="17">
        <f t="shared" si="84"/>
        <v>8.8501110622414015E-30</v>
      </c>
      <c r="AI38" s="17">
        <f t="shared" si="85"/>
        <v>0.59255144224438583</v>
      </c>
      <c r="AJ38" s="17">
        <f t="shared" si="86"/>
        <v>-1.8305523089206746E-31</v>
      </c>
      <c r="AK38" s="17">
        <f t="shared" si="87"/>
        <v>1.0359195332293698</v>
      </c>
      <c r="AL38" s="17">
        <f t="shared" si="88"/>
        <v>-0.71380238277340924</v>
      </c>
      <c r="AM38" s="17">
        <f t="shared" si="89"/>
        <v>0.82939883584086849</v>
      </c>
      <c r="AN38" s="40">
        <f t="shared" si="90"/>
        <v>1.5068329535397544</v>
      </c>
    </row>
    <row r="39" spans="1:40" ht="18.75" customHeight="1" x14ac:dyDescent="0.25">
      <c r="A39" s="55"/>
      <c r="B39" s="2">
        <v>69.38</v>
      </c>
      <c r="C39" s="2">
        <v>5.96</v>
      </c>
      <c r="D39" s="2">
        <v>16.64</v>
      </c>
      <c r="E39" s="2">
        <v>70.42</v>
      </c>
      <c r="F39" s="2">
        <v>4.92</v>
      </c>
      <c r="G39" s="2">
        <v>15.84</v>
      </c>
      <c r="H39" s="17">
        <f t="shared" si="58"/>
        <v>17.67515770792442</v>
      </c>
      <c r="I39" s="17">
        <f t="shared" si="59"/>
        <v>16.586500535073696</v>
      </c>
      <c r="J39" s="17">
        <f t="shared" si="60"/>
        <v>17.130829121499058</v>
      </c>
      <c r="K39" s="18">
        <f t="shared" si="61"/>
        <v>0.37131661038546115</v>
      </c>
      <c r="L39" s="17">
        <f t="shared" si="62"/>
        <v>69.38</v>
      </c>
      <c r="M39" s="17">
        <f t="shared" si="63"/>
        <v>8.1730469978973481</v>
      </c>
      <c r="N39" s="17">
        <f t="shared" si="64"/>
        <v>16.64</v>
      </c>
      <c r="O39" s="17">
        <f t="shared" si="65"/>
        <v>70.42</v>
      </c>
      <c r="P39" s="17">
        <f t="shared" si="66"/>
        <v>6.7468777230964685</v>
      </c>
      <c r="Q39" s="17">
        <f t="shared" si="67"/>
        <v>15.84</v>
      </c>
      <c r="R39" s="17">
        <f t="shared" si="68"/>
        <v>18.538832143094638</v>
      </c>
      <c r="S39" s="17">
        <f t="shared" si="69"/>
        <v>17.217025266009671</v>
      </c>
      <c r="T39" s="17">
        <f t="shared" si="70"/>
        <v>63.841174484739724</v>
      </c>
      <c r="U39" s="17">
        <f t="shared" si="71"/>
        <v>66.928941557174468</v>
      </c>
      <c r="V39" s="17">
        <f t="shared" si="72"/>
        <v>3.0877670724347439</v>
      </c>
      <c r="W39" s="17">
        <f t="shared" si="73"/>
        <v>1.0400000000000063</v>
      </c>
      <c r="X39" s="17">
        <f t="shared" si="74"/>
        <v>-1.3218068770849669</v>
      </c>
      <c r="Y39" s="17">
        <f t="shared" si="75"/>
        <v>0.96269693054302397</v>
      </c>
      <c r="Z39" s="17">
        <f t="shared" si="76"/>
        <v>69.900000000000006</v>
      </c>
      <c r="AA39" s="17">
        <f t="shared" si="77"/>
        <v>17.877928704552154</v>
      </c>
      <c r="AB39" s="17">
        <f t="shared" si="78"/>
        <v>65.385058020957104</v>
      </c>
      <c r="AC39" s="17">
        <f t="shared" si="79"/>
        <v>396.01000000000022</v>
      </c>
      <c r="AD39" s="17">
        <f t="shared" si="80"/>
        <v>1.2912363146198333</v>
      </c>
      <c r="AE39" s="17">
        <f t="shared" si="81"/>
        <v>1.804506791704847</v>
      </c>
      <c r="AF39" s="17">
        <f t="shared" si="82"/>
        <v>0.59792346520958983</v>
      </c>
      <c r="AG39" s="17">
        <f t="shared" si="83"/>
        <v>1.1603444962269371</v>
      </c>
      <c r="AH39" s="17">
        <f t="shared" si="84"/>
        <v>8.8222058055165597E-30</v>
      </c>
      <c r="AI39" s="17">
        <f t="shared" si="85"/>
        <v>0.59090300051095479</v>
      </c>
      <c r="AJ39" s="17">
        <f t="shared" si="86"/>
        <v>-1.8197039732794286E-31</v>
      </c>
      <c r="AK39" s="17">
        <f t="shared" si="87"/>
        <v>0.80542963996966255</v>
      </c>
      <c r="AL39" s="17">
        <f t="shared" si="88"/>
        <v>-0.73250313224710073</v>
      </c>
      <c r="AM39" s="17">
        <f t="shared" si="89"/>
        <v>0.82966475359119751</v>
      </c>
      <c r="AN39" s="40">
        <f t="shared" si="90"/>
        <v>1.3688028883097143</v>
      </c>
    </row>
    <row r="40" spans="1:40" ht="18.75" customHeight="1" x14ac:dyDescent="0.25">
      <c r="A40" s="55"/>
      <c r="B40" s="2">
        <v>69.38</v>
      </c>
      <c r="C40" s="2">
        <v>5.96</v>
      </c>
      <c r="D40" s="2">
        <v>16.64</v>
      </c>
      <c r="E40" s="2">
        <v>70.209999999999994</v>
      </c>
      <c r="F40" s="2">
        <v>5.01</v>
      </c>
      <c r="G40" s="2">
        <v>16</v>
      </c>
      <c r="H40" s="17">
        <f t="shared" si="58"/>
        <v>17.67515770792442</v>
      </c>
      <c r="I40" s="17">
        <f t="shared" si="59"/>
        <v>16.766040081068635</v>
      </c>
      <c r="J40" s="17">
        <f t="shared" si="60"/>
        <v>17.220598894496526</v>
      </c>
      <c r="K40" s="18">
        <f t="shared" si="61"/>
        <v>0.36910238957230934</v>
      </c>
      <c r="L40" s="17">
        <f t="shared" si="62"/>
        <v>69.38</v>
      </c>
      <c r="M40" s="17">
        <f t="shared" si="63"/>
        <v>8.1598502418509629</v>
      </c>
      <c r="N40" s="17">
        <f t="shared" si="64"/>
        <v>16.64</v>
      </c>
      <c r="O40" s="17">
        <f t="shared" si="65"/>
        <v>70.209999999999994</v>
      </c>
      <c r="P40" s="17">
        <f t="shared" si="66"/>
        <v>6.8592029717572691</v>
      </c>
      <c r="Q40" s="17">
        <f t="shared" si="67"/>
        <v>16</v>
      </c>
      <c r="R40" s="17">
        <f t="shared" si="68"/>
        <v>18.533017994094628</v>
      </c>
      <c r="S40" s="17">
        <f t="shared" si="69"/>
        <v>17.408293006718484</v>
      </c>
      <c r="T40" s="17">
        <f t="shared" si="70"/>
        <v>63.877794173833969</v>
      </c>
      <c r="U40" s="17">
        <f t="shared" si="71"/>
        <v>66.795177279325799</v>
      </c>
      <c r="V40" s="17">
        <f t="shared" si="72"/>
        <v>2.9173831054918296</v>
      </c>
      <c r="W40" s="17">
        <f t="shared" si="73"/>
        <v>0.82999999999999829</v>
      </c>
      <c r="X40" s="17">
        <f t="shared" si="74"/>
        <v>-1.124724987376144</v>
      </c>
      <c r="Y40" s="17">
        <f t="shared" si="75"/>
        <v>0.91448183359425939</v>
      </c>
      <c r="Z40" s="17">
        <f t="shared" si="76"/>
        <v>69.794999999999987</v>
      </c>
      <c r="AA40" s="17">
        <f t="shared" si="77"/>
        <v>17.970655500406558</v>
      </c>
      <c r="AB40" s="17">
        <f t="shared" si="78"/>
        <v>65.33648572657988</v>
      </c>
      <c r="AC40" s="17">
        <f t="shared" si="79"/>
        <v>391.84202499999952</v>
      </c>
      <c r="AD40" s="17">
        <f t="shared" si="80"/>
        <v>1.2896255962773777</v>
      </c>
      <c r="AE40" s="17">
        <f t="shared" si="81"/>
        <v>1.8086794975182952</v>
      </c>
      <c r="AF40" s="17">
        <f t="shared" si="82"/>
        <v>0.59805706417801707</v>
      </c>
      <c r="AG40" s="17">
        <f t="shared" si="83"/>
        <v>1.1612121620489153</v>
      </c>
      <c r="AH40" s="17">
        <f t="shared" si="84"/>
        <v>8.5393716133178208E-30</v>
      </c>
      <c r="AI40" s="17">
        <f t="shared" si="85"/>
        <v>0.60073347306315295</v>
      </c>
      <c r="AJ40" s="17">
        <f t="shared" si="86"/>
        <v>-1.7906681471622213E-31</v>
      </c>
      <c r="AK40" s="17">
        <f t="shared" si="87"/>
        <v>0.6435976475621058</v>
      </c>
      <c r="AL40" s="17">
        <f t="shared" si="88"/>
        <v>-0.62184869620039862</v>
      </c>
      <c r="AM40" s="17">
        <f t="shared" si="89"/>
        <v>0.78752347200763939</v>
      </c>
      <c r="AN40" s="40">
        <f t="shared" si="90"/>
        <v>1.1921019049882351</v>
      </c>
    </row>
    <row r="41" spans="1:40" ht="18.75" x14ac:dyDescent="0.25">
      <c r="A41" s="55"/>
      <c r="B41" s="2">
        <v>68.81</v>
      </c>
      <c r="C41" s="2">
        <v>5.81</v>
      </c>
      <c r="D41" s="2">
        <v>16.47</v>
      </c>
      <c r="E41" s="2">
        <v>70.72</v>
      </c>
      <c r="F41" s="2">
        <v>4.93</v>
      </c>
      <c r="G41" s="2">
        <v>15.87</v>
      </c>
      <c r="H41" s="17">
        <f t="shared" si="58"/>
        <v>17.464735898375331</v>
      </c>
      <c r="I41" s="17">
        <f t="shared" si="59"/>
        <v>16.618116620122748</v>
      </c>
      <c r="J41" s="17">
        <f t="shared" si="60"/>
        <v>17.04142625924904</v>
      </c>
      <c r="K41" s="18">
        <f t="shared" si="61"/>
        <v>0.37350107045227932</v>
      </c>
      <c r="L41" s="17">
        <f t="shared" si="62"/>
        <v>68.81</v>
      </c>
      <c r="M41" s="17">
        <f t="shared" si="63"/>
        <v>7.9800412193277417</v>
      </c>
      <c r="N41" s="17">
        <f t="shared" si="64"/>
        <v>16.47</v>
      </c>
      <c r="O41" s="17">
        <f t="shared" si="65"/>
        <v>70.72</v>
      </c>
      <c r="P41" s="17">
        <f t="shared" si="66"/>
        <v>6.7713602773297357</v>
      </c>
      <c r="Q41" s="17">
        <f t="shared" si="67"/>
        <v>15.87</v>
      </c>
      <c r="R41" s="17">
        <f t="shared" si="68"/>
        <v>18.301419558661827</v>
      </c>
      <c r="S41" s="17">
        <f t="shared" si="69"/>
        <v>17.254223251291233</v>
      </c>
      <c r="T41" s="17">
        <f t="shared" si="70"/>
        <v>64.148892679419006</v>
      </c>
      <c r="U41" s="17">
        <f t="shared" si="71"/>
        <v>66.893183608231098</v>
      </c>
      <c r="V41" s="17">
        <f t="shared" si="72"/>
        <v>2.7442909288120916</v>
      </c>
      <c r="W41" s="17">
        <f t="shared" si="73"/>
        <v>1.9099999999999966</v>
      </c>
      <c r="X41" s="17">
        <f t="shared" si="74"/>
        <v>-1.0471963073705943</v>
      </c>
      <c r="Y41" s="17">
        <f t="shared" si="75"/>
        <v>0.8510520039213656</v>
      </c>
      <c r="Z41" s="17">
        <f t="shared" si="76"/>
        <v>69.765000000000001</v>
      </c>
      <c r="AA41" s="17">
        <f t="shared" si="77"/>
        <v>17.777821404976528</v>
      </c>
      <c r="AB41" s="17">
        <f t="shared" si="78"/>
        <v>65.521038143825052</v>
      </c>
      <c r="AC41" s="17">
        <f t="shared" si="79"/>
        <v>390.65522500000003</v>
      </c>
      <c r="AD41" s="17">
        <f t="shared" si="80"/>
        <v>1.289165329137625</v>
      </c>
      <c r="AE41" s="17">
        <f t="shared" si="81"/>
        <v>1.8000019632239437</v>
      </c>
      <c r="AF41" s="17">
        <f t="shared" si="82"/>
        <v>0.5975509785245936</v>
      </c>
      <c r="AG41" s="17">
        <f t="shared" si="83"/>
        <v>1.1593473186486878</v>
      </c>
      <c r="AH41" s="17">
        <f t="shared" si="84"/>
        <v>9.6644425608925233E-30</v>
      </c>
      <c r="AI41" s="17">
        <f t="shared" si="85"/>
        <v>0.58038037460283809</v>
      </c>
      <c r="AJ41" s="17">
        <f t="shared" si="86"/>
        <v>-1.9579287834063596E-31</v>
      </c>
      <c r="AK41" s="17">
        <f t="shared" si="87"/>
        <v>1.4815787834425187</v>
      </c>
      <c r="AL41" s="17">
        <f t="shared" si="88"/>
        <v>-0.58177509178655795</v>
      </c>
      <c r="AM41" s="17">
        <f t="shared" si="89"/>
        <v>0.73407855457270121</v>
      </c>
      <c r="AN41" s="40">
        <f t="shared" si="90"/>
        <v>1.7528289343954297</v>
      </c>
    </row>
    <row r="42" spans="1:40" ht="18.75" x14ac:dyDescent="0.25">
      <c r="A42" s="55"/>
      <c r="B42" s="2">
        <v>68.81</v>
      </c>
      <c r="C42" s="2">
        <v>5.81</v>
      </c>
      <c r="D42" s="2">
        <v>16.47</v>
      </c>
      <c r="E42" s="2">
        <v>70.42</v>
      </c>
      <c r="F42" s="2">
        <v>4.92</v>
      </c>
      <c r="G42" s="2">
        <v>15.84</v>
      </c>
      <c r="H42" s="17">
        <f t="shared" si="58"/>
        <v>17.464735898375331</v>
      </c>
      <c r="I42" s="17">
        <f t="shared" si="59"/>
        <v>16.586500535073696</v>
      </c>
      <c r="J42" s="17">
        <f t="shared" si="60"/>
        <v>17.025618216724514</v>
      </c>
      <c r="K42" s="18">
        <f t="shared" si="61"/>
        <v>0.37388515841010983</v>
      </c>
      <c r="L42" s="17">
        <f t="shared" si="62"/>
        <v>68.81</v>
      </c>
      <c r="M42" s="17">
        <f t="shared" si="63"/>
        <v>7.9822727703627381</v>
      </c>
      <c r="N42" s="17">
        <f t="shared" si="64"/>
        <v>16.47</v>
      </c>
      <c r="O42" s="17">
        <f t="shared" si="65"/>
        <v>70.42</v>
      </c>
      <c r="P42" s="17">
        <f t="shared" si="66"/>
        <v>6.7595149793777409</v>
      </c>
      <c r="Q42" s="17">
        <f t="shared" si="67"/>
        <v>15.84</v>
      </c>
      <c r="R42" s="17">
        <f t="shared" si="68"/>
        <v>18.302392700968756</v>
      </c>
      <c r="S42" s="17">
        <f t="shared" si="69"/>
        <v>17.221981383000973</v>
      </c>
      <c r="T42" s="17">
        <f t="shared" si="70"/>
        <v>64.142605868349392</v>
      </c>
      <c r="U42" s="17">
        <f t="shared" si="71"/>
        <v>66.890261295502086</v>
      </c>
      <c r="V42" s="17">
        <f t="shared" si="72"/>
        <v>2.7476554271526936</v>
      </c>
      <c r="W42" s="17">
        <f t="shared" si="73"/>
        <v>1.6099999999999994</v>
      </c>
      <c r="X42" s="17">
        <f t="shared" si="74"/>
        <v>-1.0804113179677834</v>
      </c>
      <c r="Y42" s="17">
        <f t="shared" si="75"/>
        <v>0.85132132560016871</v>
      </c>
      <c r="Z42" s="17">
        <f t="shared" si="76"/>
        <v>69.615000000000009</v>
      </c>
      <c r="AA42" s="17">
        <f t="shared" si="77"/>
        <v>17.762187041984866</v>
      </c>
      <c r="AB42" s="17">
        <f t="shared" si="78"/>
        <v>65.516433581925739</v>
      </c>
      <c r="AC42" s="17">
        <f t="shared" si="79"/>
        <v>384.74822500000033</v>
      </c>
      <c r="AD42" s="17">
        <f t="shared" si="80"/>
        <v>1.2868635757312279</v>
      </c>
      <c r="AE42" s="17">
        <f t="shared" si="81"/>
        <v>1.7992984168893189</v>
      </c>
      <c r="AF42" s="17">
        <f t="shared" si="82"/>
        <v>0.59756355460713606</v>
      </c>
      <c r="AG42" s="17">
        <f t="shared" si="83"/>
        <v>1.1592105343960792</v>
      </c>
      <c r="AH42" s="17">
        <f t="shared" si="84"/>
        <v>9.6346580680111788E-30</v>
      </c>
      <c r="AI42" s="17">
        <f t="shared" si="85"/>
        <v>0.57874555733563049</v>
      </c>
      <c r="AJ42" s="17">
        <f t="shared" si="86"/>
        <v>-1.946396610953234E-31</v>
      </c>
      <c r="AK42" s="17">
        <f t="shared" si="87"/>
        <v>1.2511038701869834</v>
      </c>
      <c r="AL42" s="17">
        <f t="shared" si="88"/>
        <v>-0.60046255130687598</v>
      </c>
      <c r="AM42" s="17">
        <f t="shared" si="89"/>
        <v>0.73439750618181421</v>
      </c>
      <c r="AN42" s="40">
        <f t="shared" si="90"/>
        <v>1.5700814840653585</v>
      </c>
    </row>
    <row r="43" spans="1:40" ht="18.75" x14ac:dyDescent="0.25">
      <c r="A43" s="55"/>
      <c r="B43" s="2">
        <v>68.81</v>
      </c>
      <c r="C43" s="2">
        <v>5.81</v>
      </c>
      <c r="D43" s="2">
        <v>16.47</v>
      </c>
      <c r="E43" s="2">
        <v>70.209999999999994</v>
      </c>
      <c r="F43" s="2">
        <v>5.01</v>
      </c>
      <c r="G43" s="2">
        <v>16</v>
      </c>
      <c r="H43" s="17">
        <f t="shared" si="58"/>
        <v>17.464735898375331</v>
      </c>
      <c r="I43" s="17">
        <f t="shared" si="59"/>
        <v>16.766040081068635</v>
      </c>
      <c r="J43" s="17">
        <f t="shared" si="60"/>
        <v>17.115387989721981</v>
      </c>
      <c r="K43" s="18">
        <f t="shared" si="61"/>
        <v>0.37169537911584227</v>
      </c>
      <c r="L43" s="17">
        <f t="shared" si="62"/>
        <v>68.81</v>
      </c>
      <c r="M43" s="17">
        <f t="shared" si="63"/>
        <v>7.9695501526630421</v>
      </c>
      <c r="N43" s="17">
        <f t="shared" si="64"/>
        <v>16.47</v>
      </c>
      <c r="O43" s="17">
        <f t="shared" si="65"/>
        <v>70.209999999999994</v>
      </c>
      <c r="P43" s="17">
        <f t="shared" si="66"/>
        <v>6.8721938493703689</v>
      </c>
      <c r="Q43" s="17">
        <f t="shared" si="67"/>
        <v>16</v>
      </c>
      <c r="R43" s="17">
        <f t="shared" si="68"/>
        <v>18.296847532725725</v>
      </c>
      <c r="S43" s="17">
        <f t="shared" si="69"/>
        <v>17.413415756344989</v>
      </c>
      <c r="T43" s="17">
        <f t="shared" si="70"/>
        <v>64.178457473001089</v>
      </c>
      <c r="U43" s="17">
        <f t="shared" si="71"/>
        <v>66.755890992477205</v>
      </c>
      <c r="V43" s="17">
        <f t="shared" si="72"/>
        <v>2.5774335194761164</v>
      </c>
      <c r="W43" s="17">
        <f t="shared" si="73"/>
        <v>1.3999999999999915</v>
      </c>
      <c r="X43" s="17">
        <f t="shared" si="74"/>
        <v>-0.88343177638073556</v>
      </c>
      <c r="Y43" s="17">
        <f t="shared" si="75"/>
        <v>0.80289423516235336</v>
      </c>
      <c r="Z43" s="17">
        <f t="shared" si="76"/>
        <v>69.509999999999991</v>
      </c>
      <c r="AA43" s="17">
        <f t="shared" si="77"/>
        <v>17.855131644535355</v>
      </c>
      <c r="AB43" s="17">
        <f t="shared" si="78"/>
        <v>65.467174232739154</v>
      </c>
      <c r="AC43" s="17">
        <f t="shared" si="79"/>
        <v>380.64009999999962</v>
      </c>
      <c r="AD43" s="17">
        <f t="shared" si="80"/>
        <v>1.2852519290364386</v>
      </c>
      <c r="AE43" s="17">
        <f t="shared" si="81"/>
        <v>1.803480924004091</v>
      </c>
      <c r="AF43" s="17">
        <f t="shared" si="82"/>
        <v>0.59769825586280878</v>
      </c>
      <c r="AG43" s="17">
        <f t="shared" si="83"/>
        <v>1.1600797156320943</v>
      </c>
      <c r="AH43" s="17">
        <f t="shared" si="84"/>
        <v>9.3216723851084758E-30</v>
      </c>
      <c r="AI43" s="17">
        <f t="shared" si="85"/>
        <v>0.58849842352568238</v>
      </c>
      <c r="AJ43" s="17">
        <f t="shared" si="86"/>
        <v>-1.9149017780643536E-31</v>
      </c>
      <c r="AK43" s="17">
        <f t="shared" si="87"/>
        <v>1.0892806059039182</v>
      </c>
      <c r="AL43" s="17">
        <f t="shared" si="88"/>
        <v>-0.4898481401285571</v>
      </c>
      <c r="AM43" s="17">
        <f t="shared" si="89"/>
        <v>0.69210264117486031</v>
      </c>
      <c r="AN43" s="40">
        <f t="shared" si="90"/>
        <v>1.3803946916396885</v>
      </c>
    </row>
    <row r="44" spans="1:40" ht="18.75" x14ac:dyDescent="0.25">
      <c r="A44" s="39"/>
      <c r="H44" s="17"/>
      <c r="I44" s="17"/>
      <c r="J44" s="17"/>
      <c r="K44" s="18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40"/>
    </row>
    <row r="45" spans="1:40" ht="18.75" x14ac:dyDescent="0.25">
      <c r="A45" s="55" t="s">
        <v>92</v>
      </c>
      <c r="B45" s="2">
        <v>69.62</v>
      </c>
      <c r="C45" s="2">
        <v>5.76</v>
      </c>
      <c r="D45" s="2">
        <v>16.5</v>
      </c>
      <c r="E45" s="2">
        <v>70.61</v>
      </c>
      <c r="F45" s="2">
        <v>4.83</v>
      </c>
      <c r="G45" s="2">
        <v>15.83</v>
      </c>
      <c r="H45" s="17">
        <f t="shared" si="58"/>
        <v>17.476487061191673</v>
      </c>
      <c r="I45" s="17">
        <f t="shared" si="59"/>
        <v>16.550462229194689</v>
      </c>
      <c r="J45" s="17">
        <f t="shared" si="60"/>
        <v>17.013474645193181</v>
      </c>
      <c r="K45" s="18">
        <f t="shared" si="61"/>
        <v>0.37417976744776849</v>
      </c>
      <c r="L45" s="17">
        <f t="shared" si="62"/>
        <v>69.62</v>
      </c>
      <c r="M45" s="17">
        <f t="shared" si="63"/>
        <v>7.9152754604991458</v>
      </c>
      <c r="N45" s="17">
        <f t="shared" si="64"/>
        <v>16.5</v>
      </c>
      <c r="O45" s="17">
        <f t="shared" si="65"/>
        <v>70.61</v>
      </c>
      <c r="P45" s="17">
        <f t="shared" si="66"/>
        <v>6.6372882767727219</v>
      </c>
      <c r="Q45" s="17">
        <f t="shared" si="67"/>
        <v>15.83</v>
      </c>
      <c r="R45" s="17">
        <f t="shared" si="68"/>
        <v>18.300316544136059</v>
      </c>
      <c r="S45" s="17">
        <f t="shared" si="69"/>
        <v>17.165153528849796</v>
      </c>
      <c r="T45" s="17">
        <f t="shared" si="70"/>
        <v>64.372329400997032</v>
      </c>
      <c r="U45" s="17">
        <f t="shared" si="71"/>
        <v>67.252406049448012</v>
      </c>
      <c r="V45" s="17">
        <f t="shared" si="72"/>
        <v>2.8800766484509808</v>
      </c>
      <c r="W45" s="17">
        <f t="shared" si="73"/>
        <v>0.98999999999999488</v>
      </c>
      <c r="X45" s="17">
        <f t="shared" si="74"/>
        <v>-1.1351630152862633</v>
      </c>
      <c r="Y45" s="17">
        <f t="shared" si="75"/>
        <v>0.89081769767736008</v>
      </c>
      <c r="Z45" s="17">
        <f t="shared" si="76"/>
        <v>70.115000000000009</v>
      </c>
      <c r="AA45" s="17">
        <f t="shared" si="77"/>
        <v>17.732735036492926</v>
      </c>
      <c r="AB45" s="17">
        <f t="shared" si="78"/>
        <v>65.812367725222515</v>
      </c>
      <c r="AC45" s="17">
        <f t="shared" si="79"/>
        <v>404.61322500000034</v>
      </c>
      <c r="AD45" s="17">
        <f t="shared" si="80"/>
        <v>1.2945334161428315</v>
      </c>
      <c r="AE45" s="17">
        <f t="shared" si="81"/>
        <v>1.7979730766421818</v>
      </c>
      <c r="AF45" s="17">
        <f t="shared" si="82"/>
        <v>0.59676064875189339</v>
      </c>
      <c r="AG45" s="17">
        <f t="shared" si="83"/>
        <v>1.1587329769678443</v>
      </c>
      <c r="AH45" s="17">
        <f t="shared" si="84"/>
        <v>1.1747087960429088E-29</v>
      </c>
      <c r="AI45" s="17">
        <f t="shared" si="85"/>
        <v>0.57567222445091659</v>
      </c>
      <c r="AJ45" s="17">
        <f t="shared" si="86"/>
        <v>-2.3605481291887204E-31</v>
      </c>
      <c r="AK45" s="17">
        <f t="shared" si="87"/>
        <v>0.7647543027122321</v>
      </c>
      <c r="AL45" s="17">
        <f t="shared" si="88"/>
        <v>-0.63135707093359017</v>
      </c>
      <c r="AM45" s="17">
        <f t="shared" si="89"/>
        <v>0.76878600625351923</v>
      </c>
      <c r="AN45" s="40">
        <f t="shared" si="90"/>
        <v>1.2547879573640921</v>
      </c>
    </row>
    <row r="46" spans="1:40" ht="18.75" x14ac:dyDescent="0.25">
      <c r="A46" s="55"/>
      <c r="B46" s="2">
        <v>69.62</v>
      </c>
      <c r="C46" s="2">
        <v>5.76</v>
      </c>
      <c r="D46" s="2">
        <v>16.5</v>
      </c>
      <c r="E46" s="2">
        <v>70.680000000000007</v>
      </c>
      <c r="F46" s="2">
        <v>4.95</v>
      </c>
      <c r="G46" s="2">
        <v>15.7</v>
      </c>
      <c r="H46" s="17">
        <f t="shared" si="58"/>
        <v>17.476487061191673</v>
      </c>
      <c r="I46" s="17">
        <f t="shared" si="59"/>
        <v>16.461849835301013</v>
      </c>
      <c r="J46" s="17">
        <f t="shared" si="60"/>
        <v>16.969168448246343</v>
      </c>
      <c r="K46" s="18">
        <f t="shared" si="61"/>
        <v>0.37525138425468368</v>
      </c>
      <c r="L46" s="17">
        <f t="shared" si="62"/>
        <v>69.62</v>
      </c>
      <c r="M46" s="17">
        <f t="shared" si="63"/>
        <v>7.9214479733069778</v>
      </c>
      <c r="N46" s="17">
        <f t="shared" si="64"/>
        <v>16.5</v>
      </c>
      <c r="O46" s="17">
        <f t="shared" si="65"/>
        <v>70.680000000000007</v>
      </c>
      <c r="P46" s="17">
        <f t="shared" si="66"/>
        <v>6.8074943520606839</v>
      </c>
      <c r="Q46" s="17">
        <f t="shared" si="67"/>
        <v>15.7</v>
      </c>
      <c r="R46" s="17">
        <f t="shared" si="68"/>
        <v>18.302987133083199</v>
      </c>
      <c r="S46" s="17">
        <f t="shared" si="69"/>
        <v>17.11233412931556</v>
      </c>
      <c r="T46" s="17">
        <f t="shared" si="70"/>
        <v>64.354907802253408</v>
      </c>
      <c r="U46" s="17">
        <f t="shared" si="71"/>
        <v>66.558523818377182</v>
      </c>
      <c r="V46" s="17">
        <f t="shared" si="72"/>
        <v>2.2036160161237746</v>
      </c>
      <c r="W46" s="17">
        <f t="shared" si="73"/>
        <v>1.0600000000000023</v>
      </c>
      <c r="X46" s="17">
        <f t="shared" si="74"/>
        <v>-1.1906530037676397</v>
      </c>
      <c r="Y46" s="17">
        <f t="shared" si="75"/>
        <v>0.68061596727289775</v>
      </c>
      <c r="Z46" s="17">
        <f t="shared" si="76"/>
        <v>70.150000000000006</v>
      </c>
      <c r="AA46" s="17">
        <f t="shared" si="77"/>
        <v>17.707660631199381</v>
      </c>
      <c r="AB46" s="17">
        <f t="shared" si="78"/>
        <v>65.456715810315302</v>
      </c>
      <c r="AC46" s="17">
        <f t="shared" si="79"/>
        <v>406.02250000000021</v>
      </c>
      <c r="AD46" s="17">
        <f t="shared" si="80"/>
        <v>1.2950700238040505</v>
      </c>
      <c r="AE46" s="17">
        <f t="shared" si="81"/>
        <v>1.7968447284039721</v>
      </c>
      <c r="AF46" s="17">
        <f t="shared" si="82"/>
        <v>0.59772689304516202</v>
      </c>
      <c r="AG46" s="17">
        <f t="shared" si="83"/>
        <v>1.1587651745827741</v>
      </c>
      <c r="AH46" s="17">
        <f t="shared" si="84"/>
        <v>9.2565318946038946E-30</v>
      </c>
      <c r="AI46" s="17">
        <f t="shared" si="85"/>
        <v>0.57306224360187175</v>
      </c>
      <c r="AJ46" s="17">
        <f t="shared" si="86"/>
        <v>-1.8516438664676174E-31</v>
      </c>
      <c r="AK46" s="17">
        <f t="shared" si="87"/>
        <v>0.81848856086285626</v>
      </c>
      <c r="AL46" s="17">
        <f t="shared" si="88"/>
        <v>-0.66263544364527494</v>
      </c>
      <c r="AM46" s="17">
        <f t="shared" si="89"/>
        <v>0.58736315364151404</v>
      </c>
      <c r="AN46" s="40">
        <f t="shared" si="90"/>
        <v>1.2058211847923492</v>
      </c>
    </row>
    <row r="47" spans="1:40" ht="18.75" x14ac:dyDescent="0.25">
      <c r="A47" s="55"/>
      <c r="B47" s="2">
        <v>69.62</v>
      </c>
      <c r="C47" s="2">
        <v>5.76</v>
      </c>
      <c r="D47" s="2">
        <v>16.5</v>
      </c>
      <c r="E47" s="2">
        <v>69.930000000000007</v>
      </c>
      <c r="F47" s="2">
        <v>5.13</v>
      </c>
      <c r="G47" s="2">
        <v>16.11</v>
      </c>
      <c r="H47" s="17">
        <f t="shared" si="58"/>
        <v>17.476487061191673</v>
      </c>
      <c r="I47" s="17">
        <f t="shared" si="59"/>
        <v>16.90706952727172</v>
      </c>
      <c r="J47" s="17">
        <f t="shared" si="60"/>
        <v>17.191778294231696</v>
      </c>
      <c r="K47" s="18">
        <f t="shared" si="61"/>
        <v>0.36981552513445415</v>
      </c>
      <c r="L47" s="17">
        <f t="shared" si="62"/>
        <v>69.62</v>
      </c>
      <c r="M47" s="17">
        <f t="shared" si="63"/>
        <v>7.8901374247744558</v>
      </c>
      <c r="N47" s="17">
        <f t="shared" si="64"/>
        <v>16.5</v>
      </c>
      <c r="O47" s="17">
        <f t="shared" si="65"/>
        <v>69.930000000000007</v>
      </c>
      <c r="P47" s="17">
        <f t="shared" si="66"/>
        <v>7.0271536439397497</v>
      </c>
      <c r="Q47" s="17">
        <f t="shared" si="67"/>
        <v>16.11</v>
      </c>
      <c r="R47" s="17">
        <f t="shared" si="68"/>
        <v>18.289457853687914</v>
      </c>
      <c r="S47" s="17">
        <f t="shared" si="69"/>
        <v>17.575920696667236</v>
      </c>
      <c r="T47" s="17">
        <f t="shared" si="70"/>
        <v>64.443332710670148</v>
      </c>
      <c r="U47" s="17">
        <f t="shared" si="71"/>
        <v>66.433254980532737</v>
      </c>
      <c r="V47" s="17">
        <f t="shared" si="72"/>
        <v>1.9899222698625891</v>
      </c>
      <c r="W47" s="17">
        <f t="shared" si="73"/>
        <v>0.31000000000000227</v>
      </c>
      <c r="X47" s="17">
        <f t="shared" si="74"/>
        <v>-0.71353715702067788</v>
      </c>
      <c r="Y47" s="17">
        <f t="shared" si="75"/>
        <v>0.62266020551711565</v>
      </c>
      <c r="Z47" s="17">
        <f t="shared" si="76"/>
        <v>69.775000000000006</v>
      </c>
      <c r="AA47" s="17">
        <f t="shared" si="77"/>
        <v>17.932689275177573</v>
      </c>
      <c r="AB47" s="17">
        <f t="shared" si="78"/>
        <v>65.438293845601436</v>
      </c>
      <c r="AC47" s="17">
        <f t="shared" si="79"/>
        <v>391.05062500000025</v>
      </c>
      <c r="AD47" s="17">
        <f t="shared" si="80"/>
        <v>1.2893187545905798</v>
      </c>
      <c r="AE47" s="17">
        <f t="shared" si="81"/>
        <v>1.8069710173829907</v>
      </c>
      <c r="AF47" s="17">
        <f t="shared" si="82"/>
        <v>0.5977773684858475</v>
      </c>
      <c r="AG47" s="17">
        <f t="shared" si="83"/>
        <v>1.1607963370718504</v>
      </c>
      <c r="AH47" s="17">
        <f t="shared" si="84"/>
        <v>9.1428876711932172E-30</v>
      </c>
      <c r="AI47" s="17">
        <f t="shared" si="85"/>
        <v>0.59669883007490321</v>
      </c>
      <c r="AJ47" s="17">
        <f t="shared" si="86"/>
        <v>-1.9043463317089822E-31</v>
      </c>
      <c r="AK47" s="17">
        <f t="shared" si="87"/>
        <v>0.24043705165713042</v>
      </c>
      <c r="AL47" s="17">
        <f t="shared" si="88"/>
        <v>-0.39488024442920128</v>
      </c>
      <c r="AM47" s="17">
        <f t="shared" si="89"/>
        <v>0.53640779664053551</v>
      </c>
      <c r="AN47" s="40">
        <f t="shared" si="90"/>
        <v>0.70814808306370036</v>
      </c>
    </row>
    <row r="48" spans="1:40" ht="18.75" x14ac:dyDescent="0.25">
      <c r="A48" s="55"/>
      <c r="B48" s="2">
        <v>69.38</v>
      </c>
      <c r="C48" s="2">
        <v>5.96</v>
      </c>
      <c r="D48" s="2">
        <v>16.64</v>
      </c>
      <c r="E48" s="2">
        <v>70.61</v>
      </c>
      <c r="F48" s="2">
        <v>4.83</v>
      </c>
      <c r="G48" s="2">
        <v>15.83</v>
      </c>
      <c r="H48" s="17">
        <f t="shared" si="58"/>
        <v>17.67515770792442</v>
      </c>
      <c r="I48" s="17">
        <f t="shared" si="59"/>
        <v>16.550462229194689</v>
      </c>
      <c r="J48" s="17">
        <f t="shared" si="60"/>
        <v>17.112809968559553</v>
      </c>
      <c r="K48" s="18">
        <f t="shared" si="61"/>
        <v>0.37175855747088676</v>
      </c>
      <c r="L48" s="17">
        <f t="shared" si="62"/>
        <v>69.38</v>
      </c>
      <c r="M48" s="17">
        <f t="shared" si="63"/>
        <v>8.1756810025264848</v>
      </c>
      <c r="N48" s="17">
        <f t="shared" si="64"/>
        <v>16.64</v>
      </c>
      <c r="O48" s="17">
        <f t="shared" si="65"/>
        <v>70.61</v>
      </c>
      <c r="P48" s="17">
        <f t="shared" si="66"/>
        <v>6.6255938325843831</v>
      </c>
      <c r="Q48" s="17">
        <f t="shared" si="67"/>
        <v>15.83</v>
      </c>
      <c r="R48" s="17">
        <f t="shared" si="68"/>
        <v>18.539993523598451</v>
      </c>
      <c r="S48" s="17">
        <f t="shared" si="69"/>
        <v>17.160635000907753</v>
      </c>
      <c r="T48" s="17">
        <f t="shared" si="70"/>
        <v>63.833868133621159</v>
      </c>
      <c r="U48" s="17">
        <f t="shared" si="71"/>
        <v>67.288414307728587</v>
      </c>
      <c r="V48" s="17">
        <f t="shared" si="72"/>
        <v>3.4545461741074277</v>
      </c>
      <c r="W48" s="17">
        <f t="shared" si="73"/>
        <v>1.230000000000004</v>
      </c>
      <c r="X48" s="17">
        <f t="shared" si="74"/>
        <v>-1.3793585226906977</v>
      </c>
      <c r="Y48" s="17">
        <f t="shared" si="75"/>
        <v>1.0752861481018181</v>
      </c>
      <c r="Z48" s="17">
        <f t="shared" si="76"/>
        <v>69.995000000000005</v>
      </c>
      <c r="AA48" s="17">
        <f t="shared" si="77"/>
        <v>17.8503142622531</v>
      </c>
      <c r="AB48" s="17">
        <f t="shared" si="78"/>
        <v>65.56114122067487</v>
      </c>
      <c r="AC48" s="17">
        <f t="shared" si="79"/>
        <v>399.80002500000018</v>
      </c>
      <c r="AD48" s="17">
        <f t="shared" si="80"/>
        <v>1.2926933436481753</v>
      </c>
      <c r="AE48" s="17">
        <f t="shared" si="81"/>
        <v>1.8032641418013895</v>
      </c>
      <c r="AF48" s="17">
        <f t="shared" si="82"/>
        <v>0.59744155859068193</v>
      </c>
      <c r="AG48" s="17">
        <f t="shared" si="83"/>
        <v>1.1599677936126096</v>
      </c>
      <c r="AH48" s="17">
        <f t="shared" si="84"/>
        <v>9.9277440269304545E-30</v>
      </c>
      <c r="AI48" s="17">
        <f t="shared" si="85"/>
        <v>0.58799092189426172</v>
      </c>
      <c r="AJ48" s="17">
        <f t="shared" si="86"/>
        <v>-2.0376451502478401E-31</v>
      </c>
      <c r="AK48" s="17">
        <f t="shared" si="87"/>
        <v>0.95150176648141371</v>
      </c>
      <c r="AL48" s="17">
        <f t="shared" si="88"/>
        <v>-0.76492316944359195</v>
      </c>
      <c r="AM48" s="17">
        <f t="shared" si="89"/>
        <v>0.92699655457927965</v>
      </c>
      <c r="AN48" s="40">
        <f t="shared" si="90"/>
        <v>1.5329010662696847</v>
      </c>
    </row>
    <row r="49" spans="1:40" ht="18.75" x14ac:dyDescent="0.25">
      <c r="A49" s="55"/>
      <c r="B49" s="2">
        <v>69.38</v>
      </c>
      <c r="C49" s="2">
        <v>5.96</v>
      </c>
      <c r="D49" s="2">
        <v>16.64</v>
      </c>
      <c r="E49" s="2">
        <v>70.680000000000007</v>
      </c>
      <c r="F49" s="2">
        <v>4.95</v>
      </c>
      <c r="G49" s="2">
        <v>15.7</v>
      </c>
      <c r="H49" s="17">
        <f t="shared" si="58"/>
        <v>17.67515770792442</v>
      </c>
      <c r="I49" s="17">
        <f t="shared" si="59"/>
        <v>16.461849835301013</v>
      </c>
      <c r="J49" s="17">
        <f t="shared" si="60"/>
        <v>17.068503771612718</v>
      </c>
      <c r="K49" s="18">
        <f t="shared" si="61"/>
        <v>0.37284165428260962</v>
      </c>
      <c r="L49" s="17">
        <f t="shared" si="62"/>
        <v>69.38</v>
      </c>
      <c r="M49" s="17">
        <f t="shared" si="63"/>
        <v>8.1821362595243539</v>
      </c>
      <c r="N49" s="17">
        <f t="shared" si="64"/>
        <v>16.64</v>
      </c>
      <c r="O49" s="17">
        <f t="shared" si="65"/>
        <v>70.680000000000007</v>
      </c>
      <c r="P49" s="17">
        <f t="shared" si="66"/>
        <v>6.7955661886989178</v>
      </c>
      <c r="Q49" s="17">
        <f t="shared" si="67"/>
        <v>15.7</v>
      </c>
      <c r="R49" s="17">
        <f t="shared" si="68"/>
        <v>18.542841038239615</v>
      </c>
      <c r="S49" s="17">
        <f t="shared" si="69"/>
        <v>17.107592461389412</v>
      </c>
      <c r="T49" s="17">
        <f t="shared" si="70"/>
        <v>63.81596604736901</v>
      </c>
      <c r="U49" s="17">
        <f t="shared" si="71"/>
        <v>66.595175824070935</v>
      </c>
      <c r="V49" s="17">
        <f t="shared" si="72"/>
        <v>2.7792097767019257</v>
      </c>
      <c r="W49" s="17">
        <f t="shared" si="73"/>
        <v>1.3000000000000114</v>
      </c>
      <c r="X49" s="17">
        <f t="shared" si="74"/>
        <v>-1.4352485768502028</v>
      </c>
      <c r="Y49" s="17">
        <f t="shared" si="75"/>
        <v>0.86385073013705904</v>
      </c>
      <c r="Z49" s="17">
        <f t="shared" si="76"/>
        <v>70.03</v>
      </c>
      <c r="AA49" s="17">
        <f t="shared" si="77"/>
        <v>17.825216749814516</v>
      </c>
      <c r="AB49" s="17">
        <f t="shared" si="78"/>
        <v>65.205570935719976</v>
      </c>
      <c r="AC49" s="17">
        <f t="shared" si="79"/>
        <v>401.20090000000005</v>
      </c>
      <c r="AD49" s="17">
        <f t="shared" si="80"/>
        <v>1.2932300756353365</v>
      </c>
      <c r="AE49" s="17">
        <f t="shared" si="81"/>
        <v>1.8021347537416532</v>
      </c>
      <c r="AF49" s="17">
        <f t="shared" si="82"/>
        <v>0.59841856520641379</v>
      </c>
      <c r="AG49" s="17">
        <f t="shared" si="83"/>
        <v>1.1600041094787601</v>
      </c>
      <c r="AH49" s="17">
        <f t="shared" si="84"/>
        <v>7.8211079431563541E-30</v>
      </c>
      <c r="AI49" s="17">
        <f t="shared" si="85"/>
        <v>0.58535048028439995</v>
      </c>
      <c r="AJ49" s="17">
        <f t="shared" si="86"/>
        <v>-1.5980546315239133E-31</v>
      </c>
      <c r="AK49" s="17">
        <f t="shared" si="87"/>
        <v>1.0052348955473749</v>
      </c>
      <c r="AL49" s="17">
        <f t="shared" si="88"/>
        <v>-0.79641579181040212</v>
      </c>
      <c r="AM49" s="17">
        <f t="shared" si="89"/>
        <v>0.7446962670892816</v>
      </c>
      <c r="AN49" s="40">
        <f t="shared" si="90"/>
        <v>1.4830198376582298</v>
      </c>
    </row>
    <row r="50" spans="1:40" ht="18.75" x14ac:dyDescent="0.25">
      <c r="A50" s="55"/>
      <c r="B50" s="2">
        <v>69.38</v>
      </c>
      <c r="C50" s="2">
        <v>5.96</v>
      </c>
      <c r="D50" s="2">
        <v>16.64</v>
      </c>
      <c r="E50" s="2">
        <v>69.930000000000007</v>
      </c>
      <c r="F50" s="2">
        <v>5.13</v>
      </c>
      <c r="G50" s="2">
        <v>16.11</v>
      </c>
      <c r="H50" s="17">
        <f t="shared" si="58"/>
        <v>17.67515770792442</v>
      </c>
      <c r="I50" s="17">
        <f t="shared" si="59"/>
        <v>16.90706952727172</v>
      </c>
      <c r="J50" s="17">
        <f t="shared" si="60"/>
        <v>17.291113617598072</v>
      </c>
      <c r="K50" s="18">
        <f t="shared" si="61"/>
        <v>0.36734861739425773</v>
      </c>
      <c r="L50" s="17">
        <f t="shared" si="62"/>
        <v>69.38</v>
      </c>
      <c r="M50" s="17">
        <f t="shared" si="63"/>
        <v>8.1493977596697764</v>
      </c>
      <c r="N50" s="17">
        <f t="shared" si="64"/>
        <v>16.64</v>
      </c>
      <c r="O50" s="17">
        <f t="shared" si="65"/>
        <v>69.930000000000007</v>
      </c>
      <c r="P50" s="17">
        <f t="shared" si="66"/>
        <v>7.0144984072325416</v>
      </c>
      <c r="Q50" s="17">
        <f t="shared" si="67"/>
        <v>16.11</v>
      </c>
      <c r="R50" s="17">
        <f t="shared" si="68"/>
        <v>18.528418276941796</v>
      </c>
      <c r="S50" s="17">
        <f t="shared" si="69"/>
        <v>17.570864745511752</v>
      </c>
      <c r="T50" s="17">
        <f t="shared" si="70"/>
        <v>63.906815076398253</v>
      </c>
      <c r="U50" s="17">
        <f t="shared" si="71"/>
        <v>66.471079834243199</v>
      </c>
      <c r="V50" s="17">
        <f t="shared" si="72"/>
        <v>2.5642647578449456</v>
      </c>
      <c r="W50" s="17">
        <f t="shared" si="73"/>
        <v>0.55000000000001137</v>
      </c>
      <c r="X50" s="17">
        <f t="shared" si="74"/>
        <v>-0.95755353143004385</v>
      </c>
      <c r="Y50" s="17">
        <f t="shared" si="75"/>
        <v>0.80745759926345939</v>
      </c>
      <c r="Z50" s="17">
        <f t="shared" si="76"/>
        <v>69.655000000000001</v>
      </c>
      <c r="AA50" s="17">
        <f t="shared" si="77"/>
        <v>18.049641511226774</v>
      </c>
      <c r="AB50" s="17">
        <f t="shared" si="78"/>
        <v>65.188947455320729</v>
      </c>
      <c r="AC50" s="17">
        <f t="shared" si="79"/>
        <v>386.31902500000007</v>
      </c>
      <c r="AD50" s="17">
        <f t="shared" si="80"/>
        <v>1.2874774451184721</v>
      </c>
      <c r="AE50" s="17">
        <f t="shared" si="81"/>
        <v>1.8122338680052048</v>
      </c>
      <c r="AF50" s="17">
        <f t="shared" si="82"/>
        <v>0.59846461543931995</v>
      </c>
      <c r="AG50" s="17">
        <f t="shared" si="83"/>
        <v>1.1620310764875088</v>
      </c>
      <c r="AH50" s="17">
        <f t="shared" si="84"/>
        <v>7.7343058582807954E-30</v>
      </c>
      <c r="AI50" s="17">
        <f t="shared" si="85"/>
        <v>0.60916962816813558</v>
      </c>
      <c r="AJ50" s="17">
        <f t="shared" si="86"/>
        <v>-1.6446252285482107E-31</v>
      </c>
      <c r="AK50" s="17">
        <f t="shared" si="87"/>
        <v>0.42719194971947727</v>
      </c>
      <c r="AL50" s="17">
        <f t="shared" si="88"/>
        <v>-0.52838297988772254</v>
      </c>
      <c r="AM50" s="17">
        <f t="shared" si="89"/>
        <v>0.69486747437441632</v>
      </c>
      <c r="AN50" s="40">
        <f t="shared" si="90"/>
        <v>0.97186539308879494</v>
      </c>
    </row>
    <row r="51" spans="1:40" ht="18.75" x14ac:dyDescent="0.25">
      <c r="A51" s="55"/>
      <c r="B51" s="2">
        <v>68.81</v>
      </c>
      <c r="C51" s="2">
        <v>5.81</v>
      </c>
      <c r="D51" s="2">
        <v>16.47</v>
      </c>
      <c r="E51" s="2">
        <v>70.61</v>
      </c>
      <c r="F51" s="2">
        <v>4.83</v>
      </c>
      <c r="G51" s="2">
        <v>15.83</v>
      </c>
      <c r="H51" s="17">
        <f t="shared" si="58"/>
        <v>17.464735898375331</v>
      </c>
      <c r="I51" s="17">
        <f t="shared" si="59"/>
        <v>16.550462229194689</v>
      </c>
      <c r="J51" s="17">
        <f t="shared" si="60"/>
        <v>17.007599063785008</v>
      </c>
      <c r="K51" s="18">
        <f t="shared" si="61"/>
        <v>0.37432217354537467</v>
      </c>
      <c r="L51" s="17">
        <f t="shared" si="62"/>
        <v>68.81</v>
      </c>
      <c r="M51" s="17">
        <f t="shared" si="63"/>
        <v>7.9848118282986267</v>
      </c>
      <c r="N51" s="17">
        <f t="shared" si="64"/>
        <v>16.47</v>
      </c>
      <c r="O51" s="17">
        <f t="shared" si="65"/>
        <v>70.61</v>
      </c>
      <c r="P51" s="17">
        <f t="shared" si="66"/>
        <v>6.6379760982241605</v>
      </c>
      <c r="Q51" s="17">
        <f t="shared" si="67"/>
        <v>15.83</v>
      </c>
      <c r="R51" s="17">
        <f t="shared" si="68"/>
        <v>18.303500209887112</v>
      </c>
      <c r="S51" s="17">
        <f t="shared" si="69"/>
        <v>17.16541950202777</v>
      </c>
      <c r="T51" s="17">
        <f t="shared" si="70"/>
        <v>64.135453550185858</v>
      </c>
      <c r="U51" s="17">
        <f t="shared" si="71"/>
        <v>67.250288775031336</v>
      </c>
      <c r="V51" s="17">
        <f t="shared" si="72"/>
        <v>3.1148352248454785</v>
      </c>
      <c r="W51" s="17">
        <f t="shared" si="73"/>
        <v>1.7999999999999972</v>
      </c>
      <c r="X51" s="17">
        <f t="shared" si="74"/>
        <v>-1.1380807078593413</v>
      </c>
      <c r="Y51" s="17">
        <f t="shared" si="75"/>
        <v>0.96350339190041068</v>
      </c>
      <c r="Z51" s="17">
        <f t="shared" si="76"/>
        <v>69.710000000000008</v>
      </c>
      <c r="AA51" s="17">
        <f t="shared" si="77"/>
        <v>17.734459855957439</v>
      </c>
      <c r="AB51" s="17">
        <f t="shared" si="78"/>
        <v>65.692871162608597</v>
      </c>
      <c r="AC51" s="17">
        <f t="shared" si="79"/>
        <v>388.4841000000003</v>
      </c>
      <c r="AD51" s="17">
        <f t="shared" si="80"/>
        <v>1.2883214340162905</v>
      </c>
      <c r="AE51" s="17">
        <f t="shared" si="81"/>
        <v>1.7980506935180847</v>
      </c>
      <c r="AF51" s="17">
        <f t="shared" si="82"/>
        <v>0.59708354057859303</v>
      </c>
      <c r="AG51" s="17">
        <f t="shared" si="83"/>
        <v>1.1588343112156598</v>
      </c>
      <c r="AH51" s="17">
        <f t="shared" si="84"/>
        <v>1.0843778225153296E-29</v>
      </c>
      <c r="AI51" s="17">
        <f t="shared" si="85"/>
        <v>0.57585198161652484</v>
      </c>
      <c r="AJ51" s="17">
        <f t="shared" si="86"/>
        <v>-2.179710698495293E-31</v>
      </c>
      <c r="AK51" s="17">
        <f t="shared" si="87"/>
        <v>1.3971668501924781</v>
      </c>
      <c r="AL51" s="17">
        <f t="shared" si="88"/>
        <v>-0.63295251461045343</v>
      </c>
      <c r="AM51" s="17">
        <f t="shared" si="89"/>
        <v>0.83144189171414862</v>
      </c>
      <c r="AN51" s="40">
        <f t="shared" si="90"/>
        <v>1.7447061965630972</v>
      </c>
    </row>
    <row r="52" spans="1:40" ht="18.75" x14ac:dyDescent="0.25">
      <c r="A52" s="55"/>
      <c r="B52" s="2">
        <v>68.81</v>
      </c>
      <c r="C52" s="2">
        <v>5.81</v>
      </c>
      <c r="D52" s="2">
        <v>16.47</v>
      </c>
      <c r="E52" s="2">
        <v>70.680000000000007</v>
      </c>
      <c r="F52" s="2">
        <v>4.95</v>
      </c>
      <c r="G52" s="2">
        <v>15.7</v>
      </c>
      <c r="H52" s="17">
        <f t="shared" si="58"/>
        <v>17.464735898375331</v>
      </c>
      <c r="I52" s="17">
        <f t="shared" si="59"/>
        <v>16.461849835301013</v>
      </c>
      <c r="J52" s="17">
        <f t="shared" si="60"/>
        <v>16.963292866838174</v>
      </c>
      <c r="K52" s="18">
        <f t="shared" si="61"/>
        <v>0.37539310805612003</v>
      </c>
      <c r="L52" s="17">
        <f t="shared" si="62"/>
        <v>68.81</v>
      </c>
      <c r="M52" s="17">
        <f t="shared" si="63"/>
        <v>7.9910339578060565</v>
      </c>
      <c r="N52" s="17">
        <f t="shared" si="64"/>
        <v>16.47</v>
      </c>
      <c r="O52" s="17">
        <f t="shared" si="65"/>
        <v>70.680000000000007</v>
      </c>
      <c r="P52" s="17">
        <f t="shared" si="66"/>
        <v>6.8081958848777937</v>
      </c>
      <c r="Q52" s="17">
        <f t="shared" si="67"/>
        <v>15.7</v>
      </c>
      <c r="R52" s="17">
        <f t="shared" si="68"/>
        <v>18.306215439429568</v>
      </c>
      <c r="S52" s="17">
        <f t="shared" si="69"/>
        <v>17.112613219694616</v>
      </c>
      <c r="T52" s="17">
        <f t="shared" si="70"/>
        <v>64.117929981025171</v>
      </c>
      <c r="U52" s="17">
        <f t="shared" si="71"/>
        <v>66.55636883119837</v>
      </c>
      <c r="V52" s="17">
        <f t="shared" si="72"/>
        <v>2.4384388501731991</v>
      </c>
      <c r="W52" s="17">
        <f t="shared" si="73"/>
        <v>1.8700000000000045</v>
      </c>
      <c r="X52" s="17">
        <f t="shared" si="74"/>
        <v>-1.1936022197349523</v>
      </c>
      <c r="Y52" s="17">
        <f t="shared" si="75"/>
        <v>0.75320624520276092</v>
      </c>
      <c r="Z52" s="17">
        <f t="shared" si="76"/>
        <v>69.745000000000005</v>
      </c>
      <c r="AA52" s="17">
        <f t="shared" si="77"/>
        <v>17.709414329562094</v>
      </c>
      <c r="AB52" s="17">
        <f t="shared" si="78"/>
        <v>65.337149406111763</v>
      </c>
      <c r="AC52" s="17">
        <f t="shared" si="79"/>
        <v>389.86502500000017</v>
      </c>
      <c r="AD52" s="17">
        <f t="shared" si="80"/>
        <v>1.2888584689929323</v>
      </c>
      <c r="AE52" s="17">
        <f t="shared" si="81"/>
        <v>1.7969236448302941</v>
      </c>
      <c r="AF52" s="17">
        <f t="shared" si="82"/>
        <v>0.59805523678943495</v>
      </c>
      <c r="AG52" s="17">
        <f t="shared" si="83"/>
        <v>1.1588681197040271</v>
      </c>
      <c r="AH52" s="17">
        <f t="shared" si="84"/>
        <v>8.5431748485160117E-30</v>
      </c>
      <c r="AI52" s="17">
        <f t="shared" si="85"/>
        <v>0.57324458870167716</v>
      </c>
      <c r="AJ52" s="17">
        <f t="shared" si="86"/>
        <v>-1.7094902255848947E-31</v>
      </c>
      <c r="AK52" s="17">
        <f t="shared" si="87"/>
        <v>1.4508963125029199</v>
      </c>
      <c r="AL52" s="17">
        <f t="shared" si="88"/>
        <v>-0.6642476007085315</v>
      </c>
      <c r="AM52" s="17">
        <f t="shared" si="89"/>
        <v>0.64994992302931631</v>
      </c>
      <c r="AN52" s="40">
        <f t="shared" si="90"/>
        <v>1.7230089631593406</v>
      </c>
    </row>
    <row r="53" spans="1:40" ht="18.75" x14ac:dyDescent="0.25">
      <c r="A53" s="55"/>
      <c r="B53" s="2">
        <v>68.81</v>
      </c>
      <c r="C53" s="2">
        <v>5.81</v>
      </c>
      <c r="D53" s="2">
        <v>16.47</v>
      </c>
      <c r="E53" s="2">
        <v>69.930000000000007</v>
      </c>
      <c r="F53" s="2">
        <v>5.13</v>
      </c>
      <c r="G53" s="2">
        <v>16.11</v>
      </c>
      <c r="H53" s="17">
        <f t="shared" si="58"/>
        <v>17.464735898375331</v>
      </c>
      <c r="I53" s="17">
        <f t="shared" si="59"/>
        <v>16.90706952727172</v>
      </c>
      <c r="J53" s="17">
        <f t="shared" si="60"/>
        <v>17.185902712823527</v>
      </c>
      <c r="K53" s="18">
        <f t="shared" si="61"/>
        <v>0.36996064850646404</v>
      </c>
      <c r="L53" s="17">
        <f t="shared" si="62"/>
        <v>68.81</v>
      </c>
      <c r="M53" s="17">
        <f t="shared" si="63"/>
        <v>7.9594713678225553</v>
      </c>
      <c r="N53" s="17">
        <f t="shared" si="64"/>
        <v>16.47</v>
      </c>
      <c r="O53" s="17">
        <f t="shared" si="65"/>
        <v>69.930000000000007</v>
      </c>
      <c r="P53" s="17">
        <f t="shared" si="66"/>
        <v>7.02789812683816</v>
      </c>
      <c r="Q53" s="17">
        <f t="shared" si="67"/>
        <v>16.11</v>
      </c>
      <c r="R53" s="17">
        <f t="shared" si="68"/>
        <v>18.292459770495245</v>
      </c>
      <c r="S53" s="17">
        <f t="shared" si="69"/>
        <v>17.576218366907462</v>
      </c>
      <c r="T53" s="17">
        <f t="shared" si="70"/>
        <v>64.206874330258813</v>
      </c>
      <c r="U53" s="17">
        <f t="shared" si="71"/>
        <v>66.431030496079003</v>
      </c>
      <c r="V53" s="17">
        <f t="shared" si="72"/>
        <v>2.2241561658201903</v>
      </c>
      <c r="W53" s="17">
        <f t="shared" si="73"/>
        <v>1.1200000000000045</v>
      </c>
      <c r="X53" s="17">
        <f t="shared" si="74"/>
        <v>-0.71624140358778376</v>
      </c>
      <c r="Y53" s="17">
        <f t="shared" si="75"/>
        <v>0.6960078700020389</v>
      </c>
      <c r="Z53" s="17">
        <f t="shared" si="76"/>
        <v>69.37</v>
      </c>
      <c r="AA53" s="17">
        <f t="shared" si="77"/>
        <v>17.934339068701355</v>
      </c>
      <c r="AB53" s="17">
        <f t="shared" si="78"/>
        <v>65.318952413168915</v>
      </c>
      <c r="AC53" s="17">
        <f t="shared" si="79"/>
        <v>375.1969000000002</v>
      </c>
      <c r="AD53" s="17">
        <f t="shared" si="80"/>
        <v>1.283102520440744</v>
      </c>
      <c r="AE53" s="17">
        <f t="shared" si="81"/>
        <v>1.807045258091561</v>
      </c>
      <c r="AF53" s="17">
        <f t="shared" si="82"/>
        <v>0.59810536004318793</v>
      </c>
      <c r="AG53" s="17">
        <f t="shared" si="83"/>
        <v>1.1608993648873336</v>
      </c>
      <c r="AH53" s="17">
        <f t="shared" si="84"/>
        <v>8.4395030294366589E-30</v>
      </c>
      <c r="AI53" s="17">
        <f t="shared" si="85"/>
        <v>0.59687387565436645</v>
      </c>
      <c r="AJ53" s="17">
        <f t="shared" si="86"/>
        <v>-1.7583559991976221E-31</v>
      </c>
      <c r="AK53" s="17">
        <f t="shared" si="87"/>
        <v>0.87288426463014512</v>
      </c>
      <c r="AL53" s="17">
        <f t="shared" si="88"/>
        <v>-0.39636052300328861</v>
      </c>
      <c r="AM53" s="17">
        <f t="shared" si="89"/>
        <v>0.59954195088183815</v>
      </c>
      <c r="AN53" s="40">
        <f t="shared" si="90"/>
        <v>1.1306985250284667</v>
      </c>
    </row>
    <row r="54" spans="1:40" ht="18.75" x14ac:dyDescent="0.25">
      <c r="A54" s="39"/>
      <c r="H54" s="17"/>
      <c r="I54" s="17"/>
      <c r="J54" s="17"/>
      <c r="K54" s="18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40"/>
    </row>
    <row r="55" spans="1:40" ht="18.75" x14ac:dyDescent="0.25">
      <c r="A55" s="55" t="s">
        <v>93</v>
      </c>
      <c r="B55" s="2">
        <v>70.72</v>
      </c>
      <c r="C55" s="2">
        <v>4.93</v>
      </c>
      <c r="D55" s="2">
        <v>15.87</v>
      </c>
      <c r="E55" s="2">
        <v>70.61</v>
      </c>
      <c r="F55" s="2">
        <v>4.83</v>
      </c>
      <c r="G55" s="2">
        <v>15.83</v>
      </c>
      <c r="H55" s="17">
        <f t="shared" si="58"/>
        <v>16.618116620122748</v>
      </c>
      <c r="I55" s="17">
        <f t="shared" si="59"/>
        <v>16.550462229194689</v>
      </c>
      <c r="J55" s="17">
        <f t="shared" si="60"/>
        <v>16.584289424658721</v>
      </c>
      <c r="K55" s="18">
        <f t="shared" si="61"/>
        <v>0.38434149152344299</v>
      </c>
      <c r="L55" s="17">
        <f t="shared" si="62"/>
        <v>70.72</v>
      </c>
      <c r="M55" s="17">
        <f t="shared" si="63"/>
        <v>6.8248035532105726</v>
      </c>
      <c r="N55" s="17">
        <f t="shared" si="64"/>
        <v>15.87</v>
      </c>
      <c r="O55" s="17">
        <f t="shared" si="65"/>
        <v>70.61</v>
      </c>
      <c r="P55" s="17">
        <f t="shared" si="66"/>
        <v>6.6863694040582295</v>
      </c>
      <c r="Q55" s="17">
        <f t="shared" si="67"/>
        <v>15.83</v>
      </c>
      <c r="R55" s="17">
        <f t="shared" si="68"/>
        <v>17.275266815303191</v>
      </c>
      <c r="S55" s="17">
        <f t="shared" si="69"/>
        <v>17.184191450502581</v>
      </c>
      <c r="T55" s="17">
        <f t="shared" si="70"/>
        <v>66.730151539498948</v>
      </c>
      <c r="U55" s="17">
        <f t="shared" si="71"/>
        <v>67.101487791439524</v>
      </c>
      <c r="V55" s="17">
        <f t="shared" si="72"/>
        <v>0.37133625194057629</v>
      </c>
      <c r="W55" s="17">
        <f t="shared" si="73"/>
        <v>-0.10999999999999943</v>
      </c>
      <c r="X55" s="17">
        <f t="shared" si="74"/>
        <v>-9.1075364800609293E-2</v>
      </c>
      <c r="Y55" s="17">
        <f t="shared" si="75"/>
        <v>0.11166598218781656</v>
      </c>
      <c r="Z55" s="17">
        <f t="shared" si="76"/>
        <v>70.664999999999992</v>
      </c>
      <c r="AA55" s="17">
        <f t="shared" si="77"/>
        <v>17.229729132902886</v>
      </c>
      <c r="AB55" s="17">
        <f t="shared" si="78"/>
        <v>66.915819665469229</v>
      </c>
      <c r="AC55" s="17">
        <f t="shared" si="79"/>
        <v>427.04222499999969</v>
      </c>
      <c r="AD55" s="17">
        <f t="shared" si="80"/>
        <v>1.3029617531789484</v>
      </c>
      <c r="AE55" s="17">
        <f t="shared" si="81"/>
        <v>1.7753378109806297</v>
      </c>
      <c r="AF55" s="17">
        <f t="shared" si="82"/>
        <v>0.59386731587255215</v>
      </c>
      <c r="AG55" s="17">
        <f t="shared" si="83"/>
        <v>1.1534825949005223</v>
      </c>
      <c r="AH55" s="17">
        <f t="shared" si="84"/>
        <v>2.4540097262302148E-29</v>
      </c>
      <c r="AI55" s="17">
        <f t="shared" si="85"/>
        <v>0.52449589116023598</v>
      </c>
      <c r="AJ55" s="17">
        <f t="shared" si="86"/>
        <v>-4.4928894561286705E-31</v>
      </c>
      <c r="AK55" s="17">
        <f t="shared" si="87"/>
        <v>-8.4423045980914574E-2</v>
      </c>
      <c r="AL55" s="17">
        <f t="shared" si="88"/>
        <v>-5.1300301405906912E-2</v>
      </c>
      <c r="AM55" s="17">
        <f t="shared" si="89"/>
        <v>9.6807687156689845E-2</v>
      </c>
      <c r="AN55" s="40">
        <f t="shared" si="90"/>
        <v>0.13831377339101136</v>
      </c>
    </row>
    <row r="56" spans="1:40" ht="18.75" x14ac:dyDescent="0.25">
      <c r="A56" s="55"/>
      <c r="B56" s="2">
        <v>70.72</v>
      </c>
      <c r="C56" s="2">
        <v>4.93</v>
      </c>
      <c r="D56" s="2">
        <v>15.87</v>
      </c>
      <c r="E56" s="2">
        <v>70.680000000000007</v>
      </c>
      <c r="F56" s="2">
        <v>4.95</v>
      </c>
      <c r="G56" s="2">
        <v>15.7</v>
      </c>
      <c r="H56" s="17">
        <f t="shared" si="58"/>
        <v>16.618116620122748</v>
      </c>
      <c r="I56" s="17">
        <f t="shared" si="59"/>
        <v>16.461849835301013</v>
      </c>
      <c r="J56" s="17">
        <f t="shared" si="60"/>
        <v>16.539983227711879</v>
      </c>
      <c r="K56" s="18">
        <f t="shared" si="61"/>
        <v>0.38536243940135417</v>
      </c>
      <c r="L56" s="17">
        <f t="shared" si="62"/>
        <v>70.72</v>
      </c>
      <c r="M56" s="17">
        <f t="shared" si="63"/>
        <v>6.8298368262486759</v>
      </c>
      <c r="N56" s="17">
        <f t="shared" si="64"/>
        <v>15.87</v>
      </c>
      <c r="O56" s="17">
        <f t="shared" si="65"/>
        <v>70.680000000000007</v>
      </c>
      <c r="P56" s="17">
        <f t="shared" si="66"/>
        <v>6.8575440750367038</v>
      </c>
      <c r="Q56" s="17">
        <f t="shared" si="67"/>
        <v>15.7</v>
      </c>
      <c r="R56" s="17">
        <f t="shared" si="68"/>
        <v>17.277255889555569</v>
      </c>
      <c r="S56" s="17">
        <f t="shared" si="69"/>
        <v>17.132306054383658</v>
      </c>
      <c r="T56" s="17">
        <f t="shared" si="70"/>
        <v>66.714817713699958</v>
      </c>
      <c r="U56" s="17">
        <f t="shared" si="71"/>
        <v>66.40495628551102</v>
      </c>
      <c r="V56" s="17">
        <f t="shared" si="72"/>
        <v>-0.30986142818893825</v>
      </c>
      <c r="W56" s="17">
        <f t="shared" si="73"/>
        <v>-3.9999999999992042E-2</v>
      </c>
      <c r="X56" s="17">
        <f t="shared" si="74"/>
        <v>-0.14494983517191073</v>
      </c>
      <c r="Y56" s="17">
        <f t="shared" si="75"/>
        <v>-9.3044273972330588E-2</v>
      </c>
      <c r="Z56" s="17">
        <f t="shared" si="76"/>
        <v>70.7</v>
      </c>
      <c r="AA56" s="17">
        <f t="shared" si="77"/>
        <v>17.204780971969612</v>
      </c>
      <c r="AB56" s="17">
        <f t="shared" si="78"/>
        <v>66.559886999605482</v>
      </c>
      <c r="AC56" s="17">
        <f t="shared" si="79"/>
        <v>428.49000000000012</v>
      </c>
      <c r="AD56" s="17">
        <f t="shared" si="80"/>
        <v>1.3034978144412968</v>
      </c>
      <c r="AE56" s="17">
        <f t="shared" si="81"/>
        <v>1.7742151437386324</v>
      </c>
      <c r="AF56" s="17">
        <f t="shared" si="82"/>
        <v>0.59478267780018501</v>
      </c>
      <c r="AG56" s="17">
        <f t="shared" si="83"/>
        <v>1.1534965854621064</v>
      </c>
      <c r="AH56" s="17">
        <f t="shared" si="84"/>
        <v>1.9357908409176401E-29</v>
      </c>
      <c r="AI56" s="17">
        <f t="shared" si="85"/>
        <v>0.52202379446354885</v>
      </c>
      <c r="AJ56" s="17">
        <f t="shared" si="86"/>
        <v>-3.5274112287201778E-31</v>
      </c>
      <c r="AK56" s="17">
        <f t="shared" si="87"/>
        <v>-3.0686664416953228E-2</v>
      </c>
      <c r="AL56" s="17">
        <f t="shared" si="88"/>
        <v>-8.1698003583980203E-2</v>
      </c>
      <c r="AM56" s="17">
        <f t="shared" si="89"/>
        <v>-8.0662808321236415E-2</v>
      </c>
      <c r="AN56" s="40">
        <f t="shared" si="90"/>
        <v>0.11883906684636694</v>
      </c>
    </row>
    <row r="57" spans="1:40" ht="18.75" x14ac:dyDescent="0.25">
      <c r="A57" s="55"/>
      <c r="B57" s="2">
        <v>70.72</v>
      </c>
      <c r="C57" s="2">
        <v>4.93</v>
      </c>
      <c r="D57" s="2">
        <v>15.87</v>
      </c>
      <c r="E57" s="2">
        <v>69.930000000000007</v>
      </c>
      <c r="F57" s="2">
        <v>5.13</v>
      </c>
      <c r="G57" s="2">
        <v>16.11</v>
      </c>
      <c r="H57" s="17">
        <f t="shared" si="58"/>
        <v>16.618116620122748</v>
      </c>
      <c r="I57" s="17">
        <f t="shared" si="59"/>
        <v>16.90706952727172</v>
      </c>
      <c r="J57" s="17">
        <f t="shared" si="60"/>
        <v>16.762593073697232</v>
      </c>
      <c r="K57" s="18">
        <f t="shared" si="61"/>
        <v>0.38017940490545227</v>
      </c>
      <c r="L57" s="17">
        <f t="shared" si="62"/>
        <v>70.72</v>
      </c>
      <c r="M57" s="17">
        <f t="shared" si="63"/>
        <v>6.8042844661838799</v>
      </c>
      <c r="N57" s="17">
        <f t="shared" si="64"/>
        <v>15.87</v>
      </c>
      <c r="O57" s="17">
        <f t="shared" si="65"/>
        <v>69.930000000000007</v>
      </c>
      <c r="P57" s="17">
        <f t="shared" si="66"/>
        <v>7.0803203471649701</v>
      </c>
      <c r="Q57" s="17">
        <f t="shared" si="67"/>
        <v>16.11</v>
      </c>
      <c r="R57" s="17">
        <f t="shared" si="68"/>
        <v>17.267170790165689</v>
      </c>
      <c r="S57" s="17">
        <f t="shared" si="69"/>
        <v>17.597245131510732</v>
      </c>
      <c r="T57" s="17">
        <f t="shared" si="70"/>
        <v>66.792699295089307</v>
      </c>
      <c r="U57" s="17">
        <f t="shared" si="71"/>
        <v>66.274584662934004</v>
      </c>
      <c r="V57" s="17">
        <f t="shared" si="72"/>
        <v>-0.51811463215530296</v>
      </c>
      <c r="W57" s="17">
        <f t="shared" si="73"/>
        <v>-0.78999999999999204</v>
      </c>
      <c r="X57" s="17">
        <f t="shared" si="74"/>
        <v>0.33007434134504265</v>
      </c>
      <c r="Y57" s="17">
        <f t="shared" si="75"/>
        <v>-0.15762847704218974</v>
      </c>
      <c r="Z57" s="17">
        <f t="shared" si="76"/>
        <v>70.325000000000003</v>
      </c>
      <c r="AA57" s="17">
        <f t="shared" si="77"/>
        <v>17.432207960838213</v>
      </c>
      <c r="AB57" s="17">
        <f t="shared" si="78"/>
        <v>66.533641979011662</v>
      </c>
      <c r="AC57" s="17">
        <f t="shared" si="79"/>
        <v>413.10562500000009</v>
      </c>
      <c r="AD57" s="17">
        <f t="shared" si="80"/>
        <v>1.2977525266532364</v>
      </c>
      <c r="AE57" s="17">
        <f t="shared" si="81"/>
        <v>1.7844493582377194</v>
      </c>
      <c r="AF57" s="17">
        <f t="shared" si="82"/>
        <v>0.59485086486423633</v>
      </c>
      <c r="AG57" s="17">
        <f t="shared" si="83"/>
        <v>1.1555434597299676</v>
      </c>
      <c r="AH57" s="17">
        <f t="shared" si="84"/>
        <v>1.9021963572286975E-29</v>
      </c>
      <c r="AI57" s="17">
        <f t="shared" si="85"/>
        <v>0.54479353790950102</v>
      </c>
      <c r="AJ57" s="17">
        <f t="shared" si="86"/>
        <v>-3.6173843590576099E-31</v>
      </c>
      <c r="AK57" s="17">
        <f t="shared" si="87"/>
        <v>-0.60874472118140799</v>
      </c>
      <c r="AL57" s="17">
        <f t="shared" si="88"/>
        <v>0.1849726582720265</v>
      </c>
      <c r="AM57" s="17">
        <f t="shared" si="89"/>
        <v>-0.13641068686332666</v>
      </c>
      <c r="AN57" s="40">
        <f t="shared" si="90"/>
        <v>0.65068648008466767</v>
      </c>
    </row>
    <row r="58" spans="1:40" ht="18.75" x14ac:dyDescent="0.25">
      <c r="A58" s="55"/>
      <c r="B58" s="2">
        <v>70.42</v>
      </c>
      <c r="C58" s="2">
        <v>4.92</v>
      </c>
      <c r="D58" s="2">
        <v>15.84</v>
      </c>
      <c r="E58" s="2">
        <v>70.61</v>
      </c>
      <c r="F58" s="2">
        <v>4.83</v>
      </c>
      <c r="G58" s="2">
        <v>15.83</v>
      </c>
      <c r="H58" s="17">
        <f t="shared" si="58"/>
        <v>16.586500535073696</v>
      </c>
      <c r="I58" s="17">
        <f t="shared" si="59"/>
        <v>16.550462229194689</v>
      </c>
      <c r="J58" s="17">
        <f t="shared" si="60"/>
        <v>16.568481382134195</v>
      </c>
      <c r="K58" s="18">
        <f t="shared" si="61"/>
        <v>0.38470636519591889</v>
      </c>
      <c r="L58" s="17">
        <f t="shared" si="62"/>
        <v>70.42</v>
      </c>
      <c r="M58" s="17">
        <f t="shared" si="63"/>
        <v>6.812755316763921</v>
      </c>
      <c r="N58" s="17">
        <f t="shared" si="64"/>
        <v>15.84</v>
      </c>
      <c r="O58" s="17">
        <f t="shared" si="65"/>
        <v>70.61</v>
      </c>
      <c r="P58" s="17">
        <f t="shared" si="66"/>
        <v>6.688131743896288</v>
      </c>
      <c r="Q58" s="17">
        <f t="shared" si="67"/>
        <v>15.83</v>
      </c>
      <c r="R58" s="17">
        <f t="shared" si="68"/>
        <v>17.242947399041007</v>
      </c>
      <c r="S58" s="17">
        <f t="shared" si="69"/>
        <v>17.184877253670251</v>
      </c>
      <c r="T58" s="17">
        <f t="shared" si="70"/>
        <v>66.727547425836065</v>
      </c>
      <c r="U58" s="17">
        <f t="shared" si="71"/>
        <v>67.096075045167652</v>
      </c>
      <c r="V58" s="17">
        <f t="shared" si="72"/>
        <v>0.36852761933158718</v>
      </c>
      <c r="W58" s="17">
        <f t="shared" si="73"/>
        <v>0.18999999999999773</v>
      </c>
      <c r="X58" s="17">
        <f t="shared" si="74"/>
        <v>-5.8070145370756165E-2</v>
      </c>
      <c r="Y58" s="17">
        <f t="shared" si="75"/>
        <v>0.11071988588737199</v>
      </c>
      <c r="Z58" s="17">
        <f t="shared" si="76"/>
        <v>70.515000000000001</v>
      </c>
      <c r="AA58" s="17">
        <f t="shared" si="77"/>
        <v>17.213912326355629</v>
      </c>
      <c r="AB58" s="17">
        <f t="shared" si="78"/>
        <v>66.911811235501858</v>
      </c>
      <c r="AC58" s="17">
        <f t="shared" si="79"/>
        <v>420.86522500000001</v>
      </c>
      <c r="AD58" s="17">
        <f t="shared" si="80"/>
        <v>1.3006639646624878</v>
      </c>
      <c r="AE58" s="17">
        <f t="shared" si="81"/>
        <v>1.7746260546860033</v>
      </c>
      <c r="AF58" s="17">
        <f t="shared" si="82"/>
        <v>0.59387752587623543</v>
      </c>
      <c r="AG58" s="17">
        <f t="shared" si="83"/>
        <v>1.1533443349453978</v>
      </c>
      <c r="AH58" s="17">
        <f t="shared" si="84"/>
        <v>2.4474684220787703E-29</v>
      </c>
      <c r="AI58" s="17">
        <f t="shared" si="85"/>
        <v>0.52292787389927176</v>
      </c>
      <c r="AJ58" s="17">
        <f t="shared" si="86"/>
        <v>-4.4675173957657016E-31</v>
      </c>
      <c r="AK58" s="17">
        <f t="shared" si="87"/>
        <v>0.14607923734498268</v>
      </c>
      <c r="AL58" s="17">
        <f t="shared" si="88"/>
        <v>-3.2722468611017276E-2</v>
      </c>
      <c r="AM58" s="17">
        <f t="shared" si="89"/>
        <v>9.5998985326974137E-2</v>
      </c>
      <c r="AN58" s="40">
        <f t="shared" si="90"/>
        <v>0.17783618506676135</v>
      </c>
    </row>
    <row r="59" spans="1:40" ht="18.75" x14ac:dyDescent="0.25">
      <c r="A59" s="55"/>
      <c r="B59" s="2">
        <v>70.42</v>
      </c>
      <c r="C59" s="2">
        <v>4.92</v>
      </c>
      <c r="D59" s="2">
        <v>15.84</v>
      </c>
      <c r="E59" s="2">
        <v>70.680000000000007</v>
      </c>
      <c r="F59" s="2">
        <v>4.95</v>
      </c>
      <c r="G59" s="2">
        <v>15.7</v>
      </c>
      <c r="H59" s="17">
        <f t="shared" si="58"/>
        <v>16.586500535073696</v>
      </c>
      <c r="I59" s="17">
        <f t="shared" si="59"/>
        <v>16.461849835301013</v>
      </c>
      <c r="J59" s="17">
        <f t="shared" si="60"/>
        <v>16.524175185187353</v>
      </c>
      <c r="K59" s="18">
        <f t="shared" si="61"/>
        <v>0.38572541871939653</v>
      </c>
      <c r="L59" s="17">
        <f t="shared" si="62"/>
        <v>70.42</v>
      </c>
      <c r="M59" s="17">
        <f t="shared" si="63"/>
        <v>6.8177690600994314</v>
      </c>
      <c r="N59" s="17">
        <f t="shared" si="64"/>
        <v>15.84</v>
      </c>
      <c r="O59" s="17">
        <f t="shared" si="65"/>
        <v>70.680000000000007</v>
      </c>
      <c r="P59" s="17">
        <f t="shared" si="66"/>
        <v>6.8593408226610135</v>
      </c>
      <c r="Q59" s="17">
        <f t="shared" si="67"/>
        <v>15.7</v>
      </c>
      <c r="R59" s="17">
        <f t="shared" si="68"/>
        <v>17.244928963519946</v>
      </c>
      <c r="S59" s="17">
        <f t="shared" si="69"/>
        <v>17.133025317246918</v>
      </c>
      <c r="T59" s="17">
        <f t="shared" si="70"/>
        <v>66.712244763355429</v>
      </c>
      <c r="U59" s="17">
        <f t="shared" si="71"/>
        <v>66.399449990396676</v>
      </c>
      <c r="V59" s="17">
        <f t="shared" si="72"/>
        <v>-0.31279477295875324</v>
      </c>
      <c r="W59" s="17">
        <f t="shared" si="73"/>
        <v>0.26000000000000512</v>
      </c>
      <c r="X59" s="17">
        <f t="shared" si="74"/>
        <v>-0.11190364627302785</v>
      </c>
      <c r="Y59" s="17">
        <f t="shared" si="75"/>
        <v>-9.3839146379738933E-2</v>
      </c>
      <c r="Z59" s="17">
        <f t="shared" si="76"/>
        <v>70.550000000000011</v>
      </c>
      <c r="AA59" s="17">
        <f t="shared" si="77"/>
        <v>17.188977140383432</v>
      </c>
      <c r="AB59" s="17">
        <f t="shared" si="78"/>
        <v>66.555847376876045</v>
      </c>
      <c r="AC59" s="17">
        <f t="shared" si="79"/>
        <v>422.30250000000046</v>
      </c>
      <c r="AD59" s="17">
        <f t="shared" si="80"/>
        <v>1.3012001712309531</v>
      </c>
      <c r="AE59" s="17">
        <f t="shared" si="81"/>
        <v>1.7735039713172545</v>
      </c>
      <c r="AF59" s="17">
        <f t="shared" si="82"/>
        <v>0.59479316701160312</v>
      </c>
      <c r="AG59" s="17">
        <f t="shared" si="83"/>
        <v>1.1533582922652807</v>
      </c>
      <c r="AH59" s="17">
        <f t="shared" si="84"/>
        <v>1.9305818961181459E-29</v>
      </c>
      <c r="AI59" s="17">
        <f t="shared" si="85"/>
        <v>0.52046110783842581</v>
      </c>
      <c r="AJ59" s="17">
        <f t="shared" si="86"/>
        <v>-3.5073885056299302E-31</v>
      </c>
      <c r="AK59" s="17">
        <f t="shared" si="87"/>
        <v>0.19981552857777568</v>
      </c>
      <c r="AL59" s="17">
        <f t="shared" si="88"/>
        <v>-6.3097488408730432E-2</v>
      </c>
      <c r="AM59" s="17">
        <f t="shared" si="89"/>
        <v>-8.1361660993854681E-2</v>
      </c>
      <c r="AN59" s="40">
        <f t="shared" si="90"/>
        <v>0.22478269146885999</v>
      </c>
    </row>
    <row r="60" spans="1:40" ht="18.75" x14ac:dyDescent="0.25">
      <c r="A60" s="55"/>
      <c r="B60" s="2">
        <v>70.42</v>
      </c>
      <c r="C60" s="2">
        <v>4.92</v>
      </c>
      <c r="D60" s="2">
        <v>15.84</v>
      </c>
      <c r="E60" s="2">
        <v>69.930000000000007</v>
      </c>
      <c r="F60" s="2">
        <v>5.13</v>
      </c>
      <c r="G60" s="2">
        <v>16.11</v>
      </c>
      <c r="H60" s="17">
        <f t="shared" si="58"/>
        <v>16.586500535073696</v>
      </c>
      <c r="I60" s="17">
        <f t="shared" si="59"/>
        <v>16.90706952727172</v>
      </c>
      <c r="J60" s="17">
        <f t="shared" si="60"/>
        <v>16.746785031172706</v>
      </c>
      <c r="K60" s="18">
        <f t="shared" si="61"/>
        <v>0.38055184994800317</v>
      </c>
      <c r="L60" s="17">
        <f t="shared" si="62"/>
        <v>70.42</v>
      </c>
      <c r="M60" s="17">
        <f t="shared" si="63"/>
        <v>6.7923151017441752</v>
      </c>
      <c r="N60" s="17">
        <f t="shared" si="64"/>
        <v>15.84</v>
      </c>
      <c r="O60" s="17">
        <f t="shared" si="65"/>
        <v>69.930000000000007</v>
      </c>
      <c r="P60" s="17">
        <f t="shared" si="66"/>
        <v>7.0822309902332563</v>
      </c>
      <c r="Q60" s="17">
        <f t="shared" si="67"/>
        <v>16.11</v>
      </c>
      <c r="R60" s="17">
        <f t="shared" si="68"/>
        <v>17.234881619592922</v>
      </c>
      <c r="S60" s="17">
        <f t="shared" si="69"/>
        <v>17.598013973145388</v>
      </c>
      <c r="T60" s="17">
        <f t="shared" si="70"/>
        <v>66.78997026928576</v>
      </c>
      <c r="U60" s="17">
        <f t="shared" si="71"/>
        <v>66.268889719764573</v>
      </c>
      <c r="V60" s="17">
        <f t="shared" si="72"/>
        <v>-0.52108054952118721</v>
      </c>
      <c r="W60" s="17">
        <f t="shared" si="73"/>
        <v>-0.48999999999999488</v>
      </c>
      <c r="X60" s="17">
        <f t="shared" si="74"/>
        <v>0.36313235355246576</v>
      </c>
      <c r="Y60" s="17">
        <f t="shared" si="75"/>
        <v>-0.15838597223826512</v>
      </c>
      <c r="Z60" s="17">
        <f t="shared" si="76"/>
        <v>70.175000000000011</v>
      </c>
      <c r="AA60" s="17">
        <f t="shared" si="77"/>
        <v>17.416447796369155</v>
      </c>
      <c r="AB60" s="17">
        <f t="shared" si="78"/>
        <v>66.529429994525174</v>
      </c>
      <c r="AC60" s="17">
        <f t="shared" si="79"/>
        <v>407.03062500000044</v>
      </c>
      <c r="AD60" s="17">
        <f t="shared" si="80"/>
        <v>1.2954532929972244</v>
      </c>
      <c r="AE60" s="17">
        <f t="shared" si="81"/>
        <v>1.783740150836612</v>
      </c>
      <c r="AF60" s="17">
        <f t="shared" si="82"/>
        <v>0.59486181673624516</v>
      </c>
      <c r="AG60" s="17">
        <f t="shared" si="83"/>
        <v>1.1554056966586019</v>
      </c>
      <c r="AH60" s="17">
        <f t="shared" si="84"/>
        <v>1.8968590469151133E-29</v>
      </c>
      <c r="AI60" s="17">
        <f t="shared" si="85"/>
        <v>0.54319880736136827</v>
      </c>
      <c r="AJ60" s="17">
        <f t="shared" si="86"/>
        <v>-3.5966752901289945E-31</v>
      </c>
      <c r="AK60" s="17">
        <f t="shared" si="87"/>
        <v>-0.37824597972676172</v>
      </c>
      <c r="AL60" s="17">
        <f t="shared" si="88"/>
        <v>0.20357917793247463</v>
      </c>
      <c r="AM60" s="17">
        <f t="shared" si="89"/>
        <v>-0.1370825612997344</v>
      </c>
      <c r="AN60" s="40">
        <f t="shared" si="90"/>
        <v>0.45089481199013082</v>
      </c>
    </row>
    <row r="61" spans="1:40" ht="18.75" x14ac:dyDescent="0.25">
      <c r="A61" s="55"/>
      <c r="B61" s="2">
        <v>70.209999999999994</v>
      </c>
      <c r="C61" s="2">
        <v>5.01</v>
      </c>
      <c r="D61" s="2">
        <v>16</v>
      </c>
      <c r="E61" s="2">
        <v>70.61</v>
      </c>
      <c r="F61" s="2">
        <v>4.83</v>
      </c>
      <c r="G61" s="2">
        <v>15.83</v>
      </c>
      <c r="H61" s="17">
        <f t="shared" si="58"/>
        <v>16.766040081068635</v>
      </c>
      <c r="I61" s="17">
        <f t="shared" si="59"/>
        <v>16.550462229194689</v>
      </c>
      <c r="J61" s="17">
        <f t="shared" si="60"/>
        <v>16.658251155131662</v>
      </c>
      <c r="K61" s="18">
        <f t="shared" si="61"/>
        <v>0.38262538945820501</v>
      </c>
      <c r="L61" s="17">
        <f t="shared" si="62"/>
        <v>70.209999999999994</v>
      </c>
      <c r="M61" s="17">
        <f t="shared" si="63"/>
        <v>6.926953201185607</v>
      </c>
      <c r="N61" s="17">
        <f t="shared" si="64"/>
        <v>16</v>
      </c>
      <c r="O61" s="17">
        <f t="shared" si="65"/>
        <v>70.61</v>
      </c>
      <c r="P61" s="17">
        <f t="shared" si="66"/>
        <v>6.6780806310831302</v>
      </c>
      <c r="Q61" s="17">
        <f t="shared" si="67"/>
        <v>15.83</v>
      </c>
      <c r="R61" s="17">
        <f t="shared" si="68"/>
        <v>17.435099100705322</v>
      </c>
      <c r="S61" s="17">
        <f t="shared" si="69"/>
        <v>17.18096798539732</v>
      </c>
      <c r="T61" s="17">
        <f t="shared" si="70"/>
        <v>66.590545207916279</v>
      </c>
      <c r="U61" s="17">
        <f t="shared" si="71"/>
        <v>67.126951231472802</v>
      </c>
      <c r="V61" s="17">
        <f t="shared" si="72"/>
        <v>0.53640602355652334</v>
      </c>
      <c r="W61" s="17">
        <f t="shared" si="73"/>
        <v>0.40000000000000568</v>
      </c>
      <c r="X61" s="17">
        <f t="shared" si="74"/>
        <v>-0.25413111530800236</v>
      </c>
      <c r="Y61" s="17">
        <f t="shared" si="75"/>
        <v>0.16203373840568794</v>
      </c>
      <c r="Z61" s="17">
        <f t="shared" si="76"/>
        <v>70.41</v>
      </c>
      <c r="AA61" s="17">
        <f t="shared" si="77"/>
        <v>17.308033543051323</v>
      </c>
      <c r="AB61" s="17">
        <f t="shared" si="78"/>
        <v>66.858748219694547</v>
      </c>
      <c r="AC61" s="17">
        <f t="shared" si="79"/>
        <v>416.56809999999984</v>
      </c>
      <c r="AD61" s="17">
        <f t="shared" si="80"/>
        <v>1.2990551385685347</v>
      </c>
      <c r="AE61" s="17">
        <f t="shared" si="81"/>
        <v>1.7788615094373095</v>
      </c>
      <c r="AF61" s="17">
        <f t="shared" si="82"/>
        <v>0.59401289823580539</v>
      </c>
      <c r="AG61" s="17">
        <f t="shared" si="83"/>
        <v>1.1542179275150568</v>
      </c>
      <c r="AH61" s="17">
        <f t="shared" si="84"/>
        <v>2.3624895809909533E-29</v>
      </c>
      <c r="AI61" s="17">
        <f t="shared" si="85"/>
        <v>0.53229632923848336</v>
      </c>
      <c r="AJ61" s="17">
        <f t="shared" si="86"/>
        <v>-4.3896585141616319E-31</v>
      </c>
      <c r="AK61" s="17">
        <f t="shared" si="87"/>
        <v>0.30791610619451987</v>
      </c>
      <c r="AL61" s="17">
        <f t="shared" si="88"/>
        <v>-0.14286166402486794</v>
      </c>
      <c r="AM61" s="17">
        <f t="shared" si="89"/>
        <v>0.14038400768434972</v>
      </c>
      <c r="AN61" s="40">
        <f t="shared" si="90"/>
        <v>0.36732744672222445</v>
      </c>
    </row>
    <row r="62" spans="1:40" ht="18.75" x14ac:dyDescent="0.25">
      <c r="A62" s="55"/>
      <c r="B62" s="2">
        <v>70.209999999999994</v>
      </c>
      <c r="C62" s="2">
        <v>5.01</v>
      </c>
      <c r="D62" s="2">
        <v>16</v>
      </c>
      <c r="E62" s="2">
        <v>70.680000000000007</v>
      </c>
      <c r="F62" s="2">
        <v>4.95</v>
      </c>
      <c r="G62" s="2">
        <v>15.7</v>
      </c>
      <c r="H62" s="17">
        <f t="shared" si="58"/>
        <v>16.766040081068635</v>
      </c>
      <c r="I62" s="17">
        <f t="shared" si="59"/>
        <v>16.461849835301013</v>
      </c>
      <c r="J62" s="17">
        <f t="shared" si="60"/>
        <v>16.613944958184824</v>
      </c>
      <c r="K62" s="18">
        <f t="shared" si="61"/>
        <v>0.38365517707302488</v>
      </c>
      <c r="L62" s="17">
        <f t="shared" si="62"/>
        <v>70.209999999999994</v>
      </c>
      <c r="M62" s="17">
        <f t="shared" si="63"/>
        <v>6.9321124371358538</v>
      </c>
      <c r="N62" s="17">
        <f t="shared" si="64"/>
        <v>16</v>
      </c>
      <c r="O62" s="17">
        <f t="shared" si="65"/>
        <v>70.680000000000007</v>
      </c>
      <c r="P62" s="17">
        <f t="shared" si="66"/>
        <v>6.8490931265114732</v>
      </c>
      <c r="Q62" s="17">
        <f t="shared" si="67"/>
        <v>15.7</v>
      </c>
      <c r="R62" s="17">
        <f t="shared" si="68"/>
        <v>17.437149504465847</v>
      </c>
      <c r="S62" s="17">
        <f t="shared" si="69"/>
        <v>17.128925145951996</v>
      </c>
      <c r="T62" s="17">
        <f t="shared" si="70"/>
        <v>66.574988127409569</v>
      </c>
      <c r="U62" s="17">
        <f t="shared" si="71"/>
        <v>66.430861179565113</v>
      </c>
      <c r="V62" s="17">
        <f t="shared" si="72"/>
        <v>-0.14412694784445534</v>
      </c>
      <c r="W62" s="17">
        <f t="shared" si="73"/>
        <v>0.47000000000001307</v>
      </c>
      <c r="X62" s="17">
        <f t="shared" si="74"/>
        <v>-0.30822435851385066</v>
      </c>
      <c r="Y62" s="17">
        <f t="shared" si="75"/>
        <v>-4.3473563866718308E-2</v>
      </c>
      <c r="Z62" s="17">
        <f t="shared" si="76"/>
        <v>70.444999999999993</v>
      </c>
      <c r="AA62" s="17">
        <f t="shared" si="77"/>
        <v>17.283037325208923</v>
      </c>
      <c r="AB62" s="17">
        <f t="shared" si="78"/>
        <v>66.502924653487341</v>
      </c>
      <c r="AC62" s="17">
        <f t="shared" si="79"/>
        <v>417.9980249999997</v>
      </c>
      <c r="AD62" s="17">
        <f t="shared" si="80"/>
        <v>1.2995914484820836</v>
      </c>
      <c r="AE62" s="17">
        <f t="shared" si="81"/>
        <v>1.7777366796344016</v>
      </c>
      <c r="AF62" s="17">
        <f t="shared" si="82"/>
        <v>0.59493079043673092</v>
      </c>
      <c r="AG62" s="17">
        <f t="shared" si="83"/>
        <v>1.1542331658555109</v>
      </c>
      <c r="AH62" s="17">
        <f t="shared" si="84"/>
        <v>1.8636117270194038E-29</v>
      </c>
      <c r="AI62" s="17">
        <f t="shared" si="85"/>
        <v>0.52979949699612683</v>
      </c>
      <c r="AJ62" s="17">
        <f t="shared" si="86"/>
        <v>-3.4464687066366706E-31</v>
      </c>
      <c r="AK62" s="17">
        <f t="shared" si="87"/>
        <v>0.36165211809370612</v>
      </c>
      <c r="AL62" s="17">
        <f t="shared" si="88"/>
        <v>-0.17338020981669691</v>
      </c>
      <c r="AM62" s="17">
        <f t="shared" si="89"/>
        <v>-3.766445563405376E-2</v>
      </c>
      <c r="AN62" s="40">
        <f t="shared" si="90"/>
        <v>0.40282944641120194</v>
      </c>
    </row>
    <row r="63" spans="1:40" ht="19.5" thickBot="1" x14ac:dyDescent="0.3">
      <c r="A63" s="56"/>
      <c r="B63" s="41">
        <v>70.209999999999994</v>
      </c>
      <c r="C63" s="41">
        <v>5.01</v>
      </c>
      <c r="D63" s="41">
        <v>16</v>
      </c>
      <c r="E63" s="41">
        <v>69.930000000000007</v>
      </c>
      <c r="F63" s="41">
        <v>5.13</v>
      </c>
      <c r="G63" s="41">
        <v>16.11</v>
      </c>
      <c r="H63" s="29">
        <f t="shared" si="58"/>
        <v>16.766040081068635</v>
      </c>
      <c r="I63" s="29">
        <f t="shared" si="59"/>
        <v>16.90706952727172</v>
      </c>
      <c r="J63" s="29">
        <f t="shared" si="60"/>
        <v>16.836554804170177</v>
      </c>
      <c r="K63" s="42">
        <f t="shared" si="61"/>
        <v>0.37842798421093082</v>
      </c>
      <c r="L63" s="29">
        <f t="shared" si="62"/>
        <v>70.209999999999994</v>
      </c>
      <c r="M63" s="29">
        <f t="shared" si="63"/>
        <v>6.905924200896763</v>
      </c>
      <c r="N63" s="29">
        <f t="shared" si="64"/>
        <v>16</v>
      </c>
      <c r="O63" s="29">
        <f t="shared" si="65"/>
        <v>69.930000000000007</v>
      </c>
      <c r="P63" s="29">
        <f t="shared" si="66"/>
        <v>7.0713355590020752</v>
      </c>
      <c r="Q63" s="29">
        <f t="shared" si="67"/>
        <v>16.11</v>
      </c>
      <c r="R63" s="29">
        <f t="shared" si="68"/>
        <v>17.4267549781516</v>
      </c>
      <c r="S63" s="29">
        <f t="shared" si="69"/>
        <v>17.59363198967192</v>
      </c>
      <c r="T63" s="29">
        <f t="shared" si="70"/>
        <v>66.653993565655014</v>
      </c>
      <c r="U63" s="29">
        <f t="shared" si="71"/>
        <v>66.301371771841758</v>
      </c>
      <c r="V63" s="29">
        <f t="shared" si="72"/>
        <v>-0.35262179381325609</v>
      </c>
      <c r="W63" s="29">
        <f t="shared" si="73"/>
        <v>-0.27999999999998693</v>
      </c>
      <c r="X63" s="29">
        <f t="shared" si="74"/>
        <v>0.1668770115203202</v>
      </c>
      <c r="Y63" s="29">
        <f t="shared" si="75"/>
        <v>-0.10776353936415822</v>
      </c>
      <c r="Z63" s="29">
        <f t="shared" si="76"/>
        <v>70.069999999999993</v>
      </c>
      <c r="AA63" s="29">
        <f t="shared" si="77"/>
        <v>17.51019348391176</v>
      </c>
      <c r="AB63" s="29">
        <f t="shared" si="78"/>
        <v>66.477682668748386</v>
      </c>
      <c r="AC63" s="29">
        <f t="shared" si="79"/>
        <v>402.80489999999975</v>
      </c>
      <c r="AD63" s="29">
        <f t="shared" si="80"/>
        <v>1.2938434389885651</v>
      </c>
      <c r="AE63" s="29">
        <f t="shared" si="81"/>
        <v>1.7879587067760292</v>
      </c>
      <c r="AF63" s="29">
        <f t="shared" si="82"/>
        <v>0.59499656516175148</v>
      </c>
      <c r="AG63" s="29">
        <f t="shared" si="83"/>
        <v>1.1562775746736778</v>
      </c>
      <c r="AH63" s="29">
        <f t="shared" si="84"/>
        <v>1.8324871787726062E-29</v>
      </c>
      <c r="AI63" s="29">
        <f t="shared" si="85"/>
        <v>0.55272113808013246</v>
      </c>
      <c r="AJ63" s="29">
        <f t="shared" si="86"/>
        <v>-3.5355288210615283E-31</v>
      </c>
      <c r="AK63" s="29">
        <f t="shared" si="87"/>
        <v>-0.21640949094959358</v>
      </c>
      <c r="AL63" s="29">
        <f t="shared" si="88"/>
        <v>9.3333817435429317E-2</v>
      </c>
      <c r="AM63" s="29">
        <f t="shared" si="89"/>
        <v>-9.3198676273360245E-2</v>
      </c>
      <c r="AN63" s="43">
        <f t="shared" si="90"/>
        <v>0.25343690044908396</v>
      </c>
    </row>
    <row r="64" spans="1:40" ht="18.75" x14ac:dyDescent="0.25">
      <c r="H64" s="17"/>
      <c r="I64" s="17"/>
      <c r="J64" s="17"/>
      <c r="K64" s="18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28"/>
    </row>
    <row r="65" spans="1:40" ht="19.5" thickBot="1" x14ac:dyDescent="0.3">
      <c r="H65" s="17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28"/>
    </row>
    <row r="66" spans="1:40" ht="18.75" x14ac:dyDescent="0.25">
      <c r="A66" s="35" t="s">
        <v>94</v>
      </c>
      <c r="B66" s="44">
        <f>J7</f>
        <v>41.610000000000007</v>
      </c>
      <c r="C66" s="44">
        <f>K7</f>
        <v>7.3599999999999994</v>
      </c>
      <c r="D66" s="44">
        <f>L7</f>
        <v>14.743333333333334</v>
      </c>
      <c r="E66" s="44">
        <f>J13</f>
        <v>42.930000000000007</v>
      </c>
      <c r="F66" s="44">
        <f>K13</f>
        <v>7.54</v>
      </c>
      <c r="G66" s="44">
        <f>L13</f>
        <v>15.5</v>
      </c>
      <c r="H66" s="36">
        <f t="shared" si="58"/>
        <v>16.478333586190619</v>
      </c>
      <c r="I66" s="36">
        <f t="shared" si="59"/>
        <v>17.236635402537235</v>
      </c>
      <c r="J66" s="36">
        <f t="shared" si="60"/>
        <v>16.857484494363927</v>
      </c>
      <c r="K66" s="37">
        <f t="shared" si="61"/>
        <v>0.37792972809939929</v>
      </c>
      <c r="L66" s="36">
        <f t="shared" si="62"/>
        <v>41.610000000000007</v>
      </c>
      <c r="M66" s="36">
        <f t="shared" si="63"/>
        <v>10.141562798811579</v>
      </c>
      <c r="N66" s="36">
        <f t="shared" si="64"/>
        <v>14.743333333333334</v>
      </c>
      <c r="O66" s="36">
        <f t="shared" si="65"/>
        <v>42.930000000000007</v>
      </c>
      <c r="P66" s="36">
        <f t="shared" si="66"/>
        <v>10.389590149869472</v>
      </c>
      <c r="Q66" s="36">
        <f t="shared" si="67"/>
        <v>15.5</v>
      </c>
      <c r="R66" s="36">
        <f t="shared" si="68"/>
        <v>17.894612982124446</v>
      </c>
      <c r="S66" s="36">
        <f t="shared" si="69"/>
        <v>18.6599459667563</v>
      </c>
      <c r="T66" s="36">
        <f t="shared" si="70"/>
        <v>55.476909755527608</v>
      </c>
      <c r="U66" s="36">
        <f t="shared" si="71"/>
        <v>56.166205779622004</v>
      </c>
      <c r="V66" s="36">
        <f t="shared" si="72"/>
        <v>0.68929602409439639</v>
      </c>
      <c r="W66" s="36">
        <f t="shared" si="73"/>
        <v>1.3200000000000003</v>
      </c>
      <c r="X66" s="36">
        <f t="shared" si="74"/>
        <v>0.76533298463185417</v>
      </c>
      <c r="Y66" s="36">
        <f t="shared" si="75"/>
        <v>0.21983501529950938</v>
      </c>
      <c r="Z66" s="36">
        <f t="shared" si="76"/>
        <v>42.27000000000001</v>
      </c>
      <c r="AA66" s="36">
        <f t="shared" si="77"/>
        <v>18.277279474440373</v>
      </c>
      <c r="AB66" s="36">
        <f t="shared" si="78"/>
        <v>55.821557767574802</v>
      </c>
      <c r="AC66" s="36">
        <f t="shared" si="79"/>
        <v>59.75289999999984</v>
      </c>
      <c r="AD66" s="36">
        <f t="shared" si="80"/>
        <v>1.1003637788742913</v>
      </c>
      <c r="AE66" s="36">
        <f t="shared" si="81"/>
        <v>1.8224775763498169</v>
      </c>
      <c r="AF66" s="36">
        <f t="shared" si="82"/>
        <v>0.62881317503882861</v>
      </c>
      <c r="AG66" s="36">
        <f t="shared" si="83"/>
        <v>1.1723949120609229</v>
      </c>
      <c r="AH66" s="36">
        <f t="shared" si="84"/>
        <v>1.2475942468655645E-32</v>
      </c>
      <c r="AI66" s="36">
        <f t="shared" si="85"/>
        <v>0.6337956756754809</v>
      </c>
      <c r="AJ66" s="36">
        <f t="shared" si="86"/>
        <v>-2.7601329290945713E-34</v>
      </c>
      <c r="AK66" s="36">
        <f t="shared" si="87"/>
        <v>1.1996032815169582</v>
      </c>
      <c r="AL66" s="36">
        <f t="shared" si="88"/>
        <v>0.41994096090044386</v>
      </c>
      <c r="AM66" s="36">
        <f t="shared" si="89"/>
        <v>0.18750935630816332</v>
      </c>
      <c r="AN66" s="38">
        <f t="shared" si="90"/>
        <v>1.2847405194712838</v>
      </c>
    </row>
    <row r="67" spans="1:40" ht="18.75" x14ac:dyDescent="0.25">
      <c r="A67" s="39" t="s">
        <v>95</v>
      </c>
      <c r="B67" s="4">
        <f>J7</f>
        <v>41.610000000000007</v>
      </c>
      <c r="C67" s="4">
        <f>K7</f>
        <v>7.3599999999999994</v>
      </c>
      <c r="D67" s="4">
        <f>L7</f>
        <v>14.743333333333334</v>
      </c>
      <c r="E67" s="4">
        <f>J19</f>
        <v>42.5</v>
      </c>
      <c r="F67" s="4">
        <f>K19</f>
        <v>8.1166666666666654</v>
      </c>
      <c r="G67" s="4">
        <f>L19</f>
        <v>16.20333333333333</v>
      </c>
      <c r="H67" s="17">
        <f t="shared" si="58"/>
        <v>16.478333586190619</v>
      </c>
      <c r="I67" s="17">
        <f t="shared" si="59"/>
        <v>18.122590567821391</v>
      </c>
      <c r="J67" s="17">
        <f t="shared" si="60"/>
        <v>17.300462077006003</v>
      </c>
      <c r="K67" s="18">
        <f t="shared" si="61"/>
        <v>0.3671151606716021</v>
      </c>
      <c r="L67" s="17">
        <f t="shared" si="62"/>
        <v>41.610000000000007</v>
      </c>
      <c r="M67" s="17">
        <f t="shared" si="63"/>
        <v>10.061967582542991</v>
      </c>
      <c r="N67" s="17">
        <f t="shared" si="64"/>
        <v>14.743333333333334</v>
      </c>
      <c r="O67" s="17">
        <f t="shared" si="65"/>
        <v>42.5</v>
      </c>
      <c r="P67" s="17">
        <f t="shared" si="66"/>
        <v>11.096418054117835</v>
      </c>
      <c r="Q67" s="17">
        <f t="shared" si="67"/>
        <v>16.20333333333333</v>
      </c>
      <c r="R67" s="17">
        <f t="shared" si="68"/>
        <v>17.84962378903051</v>
      </c>
      <c r="S67" s="17">
        <f t="shared" si="69"/>
        <v>19.638699161168066</v>
      </c>
      <c r="T67" s="17">
        <f t="shared" si="70"/>
        <v>55.687411104857446</v>
      </c>
      <c r="U67" s="17">
        <f t="shared" si="71"/>
        <v>55.595753179107568</v>
      </c>
      <c r="V67" s="17">
        <f t="shared" si="72"/>
        <v>-9.1657925749878189E-2</v>
      </c>
      <c r="W67" s="17">
        <f t="shared" si="73"/>
        <v>0.88999999999999346</v>
      </c>
      <c r="X67" s="17">
        <f t="shared" si="74"/>
        <v>1.7890753721375567</v>
      </c>
      <c r="Y67" s="17">
        <f t="shared" si="75"/>
        <v>-2.9951476629210164E-2</v>
      </c>
      <c r="Z67" s="17">
        <f t="shared" si="76"/>
        <v>42.055000000000007</v>
      </c>
      <c r="AA67" s="17">
        <f t="shared" si="77"/>
        <v>18.74416147509929</v>
      </c>
      <c r="AB67" s="17">
        <f t="shared" si="78"/>
        <v>55.641582141982511</v>
      </c>
      <c r="AC67" s="17">
        <f t="shared" si="79"/>
        <v>63.123024999999892</v>
      </c>
      <c r="AD67" s="17">
        <f t="shared" si="80"/>
        <v>1.1038528435671842</v>
      </c>
      <c r="AE67" s="17">
        <f t="shared" si="81"/>
        <v>1.8434872663794679</v>
      </c>
      <c r="AF67" s="17">
        <f t="shared" si="82"/>
        <v>0.62947935517573406</v>
      </c>
      <c r="AG67" s="17">
        <f t="shared" si="83"/>
        <v>1.1769859401798302</v>
      </c>
      <c r="AH67" s="17">
        <f t="shared" si="84"/>
        <v>1.0995880186988488E-32</v>
      </c>
      <c r="AI67" s="17">
        <f t="shared" si="85"/>
        <v>0.68567615123222136</v>
      </c>
      <c r="AJ67" s="17">
        <f t="shared" si="86"/>
        <v>-2.6318213558132634E-34</v>
      </c>
      <c r="AK67" s="17">
        <f t="shared" si="87"/>
        <v>0.80626689072421187</v>
      </c>
      <c r="AL67" s="17">
        <f t="shared" si="88"/>
        <v>0.97048425815884598</v>
      </c>
      <c r="AM67" s="17">
        <f t="shared" si="89"/>
        <v>-2.5447607831775729E-2</v>
      </c>
      <c r="AN67" s="40">
        <f t="shared" si="90"/>
        <v>1.2619641734837694</v>
      </c>
    </row>
    <row r="68" spans="1:40" ht="18.75" x14ac:dyDescent="0.25">
      <c r="A68" s="39" t="s">
        <v>96</v>
      </c>
      <c r="B68" s="4">
        <f>J13</f>
        <v>42.930000000000007</v>
      </c>
      <c r="C68" s="4">
        <f>K13</f>
        <v>7.54</v>
      </c>
      <c r="D68" s="4">
        <f>L13</f>
        <v>15.5</v>
      </c>
      <c r="E68" s="4">
        <f>J19</f>
        <v>42.5</v>
      </c>
      <c r="F68" s="4">
        <f>K19</f>
        <v>8.1166666666666654</v>
      </c>
      <c r="G68" s="4">
        <f>L19</f>
        <v>16.20333333333333</v>
      </c>
      <c r="H68" s="17">
        <f t="shared" si="58"/>
        <v>17.236635402537235</v>
      </c>
      <c r="I68" s="17">
        <f t="shared" si="59"/>
        <v>18.122590567821391</v>
      </c>
      <c r="J68" s="17">
        <f t="shared" si="60"/>
        <v>17.679612985179311</v>
      </c>
      <c r="K68" s="18">
        <f t="shared" si="61"/>
        <v>0.35746251366847326</v>
      </c>
      <c r="L68" s="17">
        <f t="shared" si="62"/>
        <v>42.930000000000007</v>
      </c>
      <c r="M68" s="17">
        <f t="shared" si="63"/>
        <v>10.235267353060289</v>
      </c>
      <c r="N68" s="17">
        <f t="shared" si="64"/>
        <v>15.5</v>
      </c>
      <c r="O68" s="17">
        <f t="shared" si="65"/>
        <v>42.5</v>
      </c>
      <c r="P68" s="17">
        <f t="shared" si="66"/>
        <v>11.018070735942439</v>
      </c>
      <c r="Q68" s="17">
        <f t="shared" si="67"/>
        <v>16.20333333333333</v>
      </c>
      <c r="R68" s="17">
        <f t="shared" si="68"/>
        <v>18.574463593563657</v>
      </c>
      <c r="S68" s="17">
        <f t="shared" si="69"/>
        <v>19.59453734726447</v>
      </c>
      <c r="T68" s="17">
        <f t="shared" si="70"/>
        <v>56.561628118900195</v>
      </c>
      <c r="U68" s="17">
        <f t="shared" si="71"/>
        <v>55.784771626126229</v>
      </c>
      <c r="V68" s="17">
        <f t="shared" si="72"/>
        <v>-0.77685649277396607</v>
      </c>
      <c r="W68" s="17">
        <f t="shared" si="73"/>
        <v>-0.43000000000000682</v>
      </c>
      <c r="X68" s="17">
        <f t="shared" si="74"/>
        <v>1.0200737537008138</v>
      </c>
      <c r="Y68" s="17">
        <f t="shared" si="75"/>
        <v>-0.25866667941628241</v>
      </c>
      <c r="Z68" s="17">
        <f t="shared" si="76"/>
        <v>42.715000000000003</v>
      </c>
      <c r="AA68" s="17">
        <f t="shared" si="77"/>
        <v>19.084500470414063</v>
      </c>
      <c r="AB68" s="17">
        <f t="shared" si="78"/>
        <v>56.173199872513209</v>
      </c>
      <c r="AC68" s="17">
        <f t="shared" si="79"/>
        <v>53.071224999999949</v>
      </c>
      <c r="AD68" s="17">
        <f t="shared" si="80"/>
        <v>1.0931273354638948</v>
      </c>
      <c r="AE68" s="17">
        <f t="shared" si="81"/>
        <v>1.858802521168633</v>
      </c>
      <c r="AF68" s="17">
        <f t="shared" si="82"/>
        <v>0.62752166070471482</v>
      </c>
      <c r="AG68" s="17">
        <f t="shared" si="83"/>
        <v>1.1796390614337122</v>
      </c>
      <c r="AH68" s="17">
        <f t="shared" si="84"/>
        <v>1.5962399478881681E-32</v>
      </c>
      <c r="AI68" s="17">
        <f t="shared" si="85"/>
        <v>0.72455508499528187</v>
      </c>
      <c r="AJ68" s="17">
        <f t="shared" si="86"/>
        <v>-4.0371691630476832E-34</v>
      </c>
      <c r="AK68" s="17">
        <f t="shared" si="87"/>
        <v>-0.39336679822166004</v>
      </c>
      <c r="AL68" s="17">
        <f t="shared" si="88"/>
        <v>0.54878005709799194</v>
      </c>
      <c r="AM68" s="17">
        <f t="shared" si="89"/>
        <v>-0.21927612256405238</v>
      </c>
      <c r="AN68" s="40">
        <f t="shared" si="90"/>
        <v>0.70991478850518452</v>
      </c>
    </row>
    <row r="69" spans="1:40" ht="18.75" x14ac:dyDescent="0.25">
      <c r="A69" s="39"/>
      <c r="H69" s="17"/>
      <c r="I69" s="17"/>
      <c r="J69" s="17"/>
      <c r="K69" s="18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40"/>
    </row>
    <row r="70" spans="1:40" ht="18.75" x14ac:dyDescent="0.25">
      <c r="A70" s="55" t="s">
        <v>94</v>
      </c>
      <c r="B70" s="2">
        <v>41.65</v>
      </c>
      <c r="C70" s="2">
        <v>7.56</v>
      </c>
      <c r="D70" s="2">
        <v>15.01</v>
      </c>
      <c r="E70" s="2">
        <v>43.2</v>
      </c>
      <c r="F70" s="2">
        <v>7.21</v>
      </c>
      <c r="G70" s="2">
        <v>15.27</v>
      </c>
      <c r="H70" s="17">
        <f t="shared" ref="H70:H133" si="91">SQRT(C70^2+D70^2)</f>
        <v>16.806358915600963</v>
      </c>
      <c r="I70" s="17">
        <f t="shared" ref="I70:I133" si="92">SQRT(F70^2+G70^2)</f>
        <v>16.886592314614575</v>
      </c>
      <c r="J70" s="17">
        <f t="shared" ref="J70:J133" si="93">AVERAGE(H70:I70)</f>
        <v>16.846475615107771</v>
      </c>
      <c r="K70" s="18">
        <f t="shared" ref="K70:K133" si="94">0.5*(1-SQRT(J70^7/(J70^7+$C$25)))</f>
        <v>0.378191952354059</v>
      </c>
      <c r="L70" s="17">
        <f t="shared" ref="L70:L133" si="95">B70</f>
        <v>41.65</v>
      </c>
      <c r="M70" s="17">
        <f t="shared" ref="M70:M133" si="96">(1+$K70)*C70</f>
        <v>10.419131159796684</v>
      </c>
      <c r="N70" s="17">
        <f t="shared" ref="N70:N133" si="97">D70</f>
        <v>15.01</v>
      </c>
      <c r="O70" s="17">
        <f t="shared" ref="O70:O133" si="98">E70</f>
        <v>43.2</v>
      </c>
      <c r="P70" s="17">
        <f t="shared" ref="P70:P133" si="99">(1+$K70)*F70</f>
        <v>9.9367639764727649</v>
      </c>
      <c r="Q70" s="17">
        <f t="shared" ref="Q70:Q133" si="100">G70</f>
        <v>15.27</v>
      </c>
      <c r="R70" s="17">
        <f t="shared" ref="R70:R133" si="101">SQRT(M70^2+N70^2)</f>
        <v>18.271792307407782</v>
      </c>
      <c r="S70" s="17">
        <f t="shared" ref="S70:S133" si="102">SQRT(P70^2+Q70^2)</f>
        <v>18.218457078581789</v>
      </c>
      <c r="T70" s="17">
        <f t="shared" ref="T70:T133" si="103">IF(AND(M70=0,N70=0),0,IF(N70&gt;=0,DEGREES(ATAN2(M70,N70)),DEGREES(ATAN2(M70,N70))+360))</f>
        <v>55.23370724638243</v>
      </c>
      <c r="U70" s="17">
        <f t="shared" ref="U70:U133" si="104">IF(AND(P70=0,Q70=0),0,IF(Q70&gt;=0,DEGREES(ATAN2(P70,Q70)),DEGREES(ATAN2(P70,Q70))+360))</f>
        <v>56.946431062354606</v>
      </c>
      <c r="V70" s="17">
        <f t="shared" ref="V70:V133" si="105">IF(AO70=0,U70-T70,IF(AO70=1,U70-T70-360,U70+360-T70))</f>
        <v>1.7127238159721756</v>
      </c>
      <c r="W70" s="17">
        <f t="shared" ref="W70:W133" si="106">O70-L70</f>
        <v>1.5500000000000043</v>
      </c>
      <c r="X70" s="17">
        <f t="shared" ref="X70:X133" si="107">(S70-R70)</f>
        <v>-5.3335228825993397E-2</v>
      </c>
      <c r="Y70" s="17">
        <f t="shared" ref="Y70:Y133" si="108">(2*SQRT(R70*S70)*SIN(RADIANS(V70/2)))</f>
        <v>0.54537459870618432</v>
      </c>
      <c r="Z70" s="17">
        <f t="shared" ref="Z70:Z133" si="109">AVERAGE(L70,O70)</f>
        <v>42.424999999999997</v>
      </c>
      <c r="AA70" s="17">
        <f t="shared" ref="AA70:AA133" si="110">AVERAGE(R70,S70)</f>
        <v>18.245124692994786</v>
      </c>
      <c r="AB70" s="17">
        <f t="shared" ref="AB70:AB133" si="111">IF(AP70=3,T70+U70,IF(AP70=0,AVERAGE(T70,U70),IF(AP70=1,AVERAGE(T70,U70)+180,AVERAGE(T70,U70)-180)))</f>
        <v>56.090069154368521</v>
      </c>
      <c r="AC70" s="17">
        <f t="shared" ref="AC70:AC133" si="112">(Z70-50)^2</f>
        <v>57.380625000000045</v>
      </c>
      <c r="AD70" s="17">
        <f t="shared" ref="AD70:AD133" si="113">1+(0.015*AC70/SQRT(20+AC70))</f>
        <v>1.0978454008566974</v>
      </c>
      <c r="AE70" s="17">
        <f t="shared" ref="AE70:AE133" si="114">1+0.045*AA70</f>
        <v>1.8210306111847654</v>
      </c>
      <c r="AF70" s="17">
        <f t="shared" ref="AF70:AF133" si="115">1-0.17*COS(RADIANS(AB70-30))+0.24*COS(RADIANS(2*AB70))+0.32*COS(RADIANS(3*AB70+6))-0.2*COS(RADIANS(4*AB70-63))</f>
        <v>0.62782579325722931</v>
      </c>
      <c r="AG70" s="17">
        <f t="shared" ref="AG70:AG133" si="116">1+0.015*AA70*AF70</f>
        <v>1.1718213982518477</v>
      </c>
      <c r="AH70" s="17">
        <f t="shared" ref="AH70:AH133" si="117">30*EXP(-1*((AB70-275)/25)^2)</f>
        <v>1.5059558922421228E-32</v>
      </c>
      <c r="AI70" s="17">
        <f t="shared" ref="AI70:AI133" si="118">2*SQRT(AA70^7/(AA70^7+$C$25))</f>
        <v>0.63028948808570451</v>
      </c>
      <c r="AJ70" s="17">
        <f t="shared" ref="AJ70:AJ133" si="119">-SIN(RADIANS(2*AH70))*AI70</f>
        <v>-3.3132917519141532E-34</v>
      </c>
      <c r="AK70" s="17">
        <f t="shared" ref="AK70:AK133" si="120">W70/AD70/$C$26</f>
        <v>1.4118563495283314</v>
      </c>
      <c r="AL70" s="17">
        <f t="shared" ref="AL70:AL133" si="121">X70/AE70/$C$27</f>
        <v>-2.9288485596237954E-2</v>
      </c>
      <c r="AM70" s="17">
        <f t="shared" ref="AM70:AM133" si="122">Y70/AG70/$C$28</f>
        <v>0.46540761204718373</v>
      </c>
      <c r="AN70" s="40">
        <f t="shared" ref="AN70:AN133" si="123">SQRT(AK70^2+AL70^2+AM70^2+AJ70*AL70*AM70)</f>
        <v>1.4868760581983453</v>
      </c>
    </row>
    <row r="71" spans="1:40" ht="18.75" x14ac:dyDescent="0.25">
      <c r="A71" s="55"/>
      <c r="B71" s="2">
        <v>41.65</v>
      </c>
      <c r="C71" s="2">
        <v>7.56</v>
      </c>
      <c r="D71" s="2">
        <v>15.01</v>
      </c>
      <c r="E71" s="2">
        <v>42.84</v>
      </c>
      <c r="F71" s="2">
        <v>7.71</v>
      </c>
      <c r="G71" s="2">
        <v>15.63</v>
      </c>
      <c r="H71" s="17">
        <f t="shared" si="91"/>
        <v>16.806358915600963</v>
      </c>
      <c r="I71" s="17">
        <f t="shared" si="92"/>
        <v>17.428166857131018</v>
      </c>
      <c r="J71" s="17">
        <f t="shared" si="93"/>
        <v>17.117262886365992</v>
      </c>
      <c r="K71" s="18">
        <f t="shared" si="94"/>
        <v>0.37164942109169341</v>
      </c>
      <c r="L71" s="17">
        <f t="shared" si="95"/>
        <v>41.65</v>
      </c>
      <c r="M71" s="17">
        <f t="shared" si="96"/>
        <v>10.369669623453202</v>
      </c>
      <c r="N71" s="17">
        <f t="shared" si="97"/>
        <v>15.01</v>
      </c>
      <c r="O71" s="17">
        <f t="shared" si="98"/>
        <v>42.84</v>
      </c>
      <c r="P71" s="17">
        <f t="shared" si="99"/>
        <v>10.575417036616956</v>
      </c>
      <c r="Q71" s="17">
        <f t="shared" si="100"/>
        <v>15.63</v>
      </c>
      <c r="R71" s="17">
        <f t="shared" si="101"/>
        <v>18.243633083888966</v>
      </c>
      <c r="S71" s="17">
        <f t="shared" si="102"/>
        <v>18.871575066707287</v>
      </c>
      <c r="T71" s="17">
        <f t="shared" si="103"/>
        <v>55.361315512159152</v>
      </c>
      <c r="U71" s="17">
        <f t="shared" si="104"/>
        <v>55.917318200204384</v>
      </c>
      <c r="V71" s="17">
        <f t="shared" si="105"/>
        <v>0.55600268804523267</v>
      </c>
      <c r="W71" s="17">
        <f t="shared" si="106"/>
        <v>1.1900000000000048</v>
      </c>
      <c r="X71" s="17">
        <f t="shared" si="107"/>
        <v>0.62794198281832081</v>
      </c>
      <c r="Y71" s="17">
        <f t="shared" si="108"/>
        <v>0.18005794688869875</v>
      </c>
      <c r="Z71" s="17">
        <f t="shared" si="109"/>
        <v>42.245000000000005</v>
      </c>
      <c r="AA71" s="17">
        <f t="shared" si="110"/>
        <v>18.557604075298126</v>
      </c>
      <c r="AB71" s="17">
        <f t="shared" si="111"/>
        <v>55.639316856181765</v>
      </c>
      <c r="AC71" s="17">
        <f t="shared" si="112"/>
        <v>60.14002499999993</v>
      </c>
      <c r="AD71" s="17">
        <f t="shared" si="113"/>
        <v>1.1007697373419152</v>
      </c>
      <c r="AE71" s="17">
        <f t="shared" si="114"/>
        <v>1.8350921833884155</v>
      </c>
      <c r="AF71" s="17">
        <f t="shared" si="115"/>
        <v>0.6294877627343709</v>
      </c>
      <c r="AG71" s="17">
        <f t="shared" si="116"/>
        <v>1.1752267700660448</v>
      </c>
      <c r="AH71" s="17">
        <f t="shared" si="117"/>
        <v>1.0978409326991132E-32</v>
      </c>
      <c r="AI71" s="17">
        <f t="shared" si="118"/>
        <v>0.66473341567346644</v>
      </c>
      <c r="AJ71" s="17">
        <f t="shared" si="119"/>
        <v>-2.5473832776551974E-34</v>
      </c>
      <c r="AK71" s="17">
        <f t="shared" si="120"/>
        <v>1.081061696766445</v>
      </c>
      <c r="AL71" s="17">
        <f t="shared" si="121"/>
        <v>0.34218552533903451</v>
      </c>
      <c r="AM71" s="17">
        <f t="shared" si="122"/>
        <v>0.15321123673738299</v>
      </c>
      <c r="AN71" s="40">
        <f t="shared" si="123"/>
        <v>1.1442285650295987</v>
      </c>
    </row>
    <row r="72" spans="1:40" ht="18.75" x14ac:dyDescent="0.25">
      <c r="A72" s="55"/>
      <c r="B72" s="2">
        <v>41.65</v>
      </c>
      <c r="C72" s="2">
        <v>7.56</v>
      </c>
      <c r="D72" s="2">
        <v>15.01</v>
      </c>
      <c r="E72" s="2">
        <v>42.75</v>
      </c>
      <c r="F72" s="2">
        <v>7.7</v>
      </c>
      <c r="G72" s="2">
        <v>15.6</v>
      </c>
      <c r="H72" s="17">
        <f t="shared" si="91"/>
        <v>16.806358915600963</v>
      </c>
      <c r="I72" s="17">
        <f t="shared" si="92"/>
        <v>17.396838793298052</v>
      </c>
      <c r="J72" s="17">
        <f t="shared" si="93"/>
        <v>17.101598854449506</v>
      </c>
      <c r="K72" s="18">
        <f t="shared" si="94"/>
        <v>0.37203310268268164</v>
      </c>
      <c r="L72" s="17">
        <f t="shared" si="95"/>
        <v>41.65</v>
      </c>
      <c r="M72" s="17">
        <f t="shared" si="96"/>
        <v>10.372570256281072</v>
      </c>
      <c r="N72" s="17">
        <f t="shared" si="97"/>
        <v>15.01</v>
      </c>
      <c r="O72" s="17">
        <f t="shared" si="98"/>
        <v>42.75</v>
      </c>
      <c r="P72" s="17">
        <f t="shared" si="99"/>
        <v>10.564654890656648</v>
      </c>
      <c r="Q72" s="17">
        <f t="shared" si="100"/>
        <v>15.6</v>
      </c>
      <c r="R72" s="17">
        <f t="shared" si="101"/>
        <v>18.245281957851098</v>
      </c>
      <c r="S72" s="17">
        <f t="shared" si="102"/>
        <v>18.840698844752957</v>
      </c>
      <c r="T72" s="17">
        <f t="shared" si="103"/>
        <v>55.353821158643335</v>
      </c>
      <c r="U72" s="17">
        <f t="shared" si="104"/>
        <v>55.89329947445021</v>
      </c>
      <c r="V72" s="17">
        <f t="shared" si="105"/>
        <v>0.53947831580687478</v>
      </c>
      <c r="W72" s="17">
        <f t="shared" si="106"/>
        <v>1.1000000000000014</v>
      </c>
      <c r="X72" s="17">
        <f t="shared" si="107"/>
        <v>0.59541688690185879</v>
      </c>
      <c r="Y72" s="17">
        <f t="shared" si="108"/>
        <v>0.17457158289737912</v>
      </c>
      <c r="Z72" s="17">
        <f t="shared" si="109"/>
        <v>42.2</v>
      </c>
      <c r="AA72" s="17">
        <f t="shared" si="110"/>
        <v>18.542990401302028</v>
      </c>
      <c r="AB72" s="17">
        <f t="shared" si="111"/>
        <v>55.623560316546772</v>
      </c>
      <c r="AC72" s="17">
        <f t="shared" si="112"/>
        <v>60.839999999999954</v>
      </c>
      <c r="AD72" s="17">
        <f t="shared" si="113"/>
        <v>1.1015002967604244</v>
      </c>
      <c r="AE72" s="17">
        <f t="shared" si="114"/>
        <v>1.8344345680585912</v>
      </c>
      <c r="AF72" s="17">
        <f t="shared" si="115"/>
        <v>0.62954625841399647</v>
      </c>
      <c r="AG72" s="17">
        <f t="shared" si="116"/>
        <v>1.1751050534041951</v>
      </c>
      <c r="AH72" s="17">
        <f t="shared" si="117"/>
        <v>1.0857648791530231E-32</v>
      </c>
      <c r="AI72" s="17">
        <f t="shared" si="118"/>
        <v>0.66310454987057688</v>
      </c>
      <c r="AJ72" s="17">
        <f t="shared" si="119"/>
        <v>-2.5131890606066541E-34</v>
      </c>
      <c r="AK72" s="17">
        <f t="shared" si="120"/>
        <v>0.9986379515603987</v>
      </c>
      <c r="AL72" s="17">
        <f t="shared" si="121"/>
        <v>0.32457788207294697</v>
      </c>
      <c r="AM72" s="17">
        <f t="shared" si="122"/>
        <v>0.14855827774006908</v>
      </c>
      <c r="AN72" s="40">
        <f t="shared" si="123"/>
        <v>1.0605178554427099</v>
      </c>
    </row>
    <row r="73" spans="1:40" ht="18.75" x14ac:dyDescent="0.25">
      <c r="A73" s="55"/>
      <c r="B73" s="2">
        <v>42.06</v>
      </c>
      <c r="C73" s="2">
        <v>7.31</v>
      </c>
      <c r="D73" s="2">
        <v>14.84</v>
      </c>
      <c r="E73" s="2">
        <v>43.2</v>
      </c>
      <c r="F73" s="2">
        <v>7.21</v>
      </c>
      <c r="G73" s="2">
        <v>15.27</v>
      </c>
      <c r="H73" s="17">
        <f t="shared" si="91"/>
        <v>16.542723475897191</v>
      </c>
      <c r="I73" s="17">
        <f t="shared" si="92"/>
        <v>16.886592314614575</v>
      </c>
      <c r="J73" s="17">
        <f t="shared" si="93"/>
        <v>16.714657895255883</v>
      </c>
      <c r="K73" s="18">
        <f t="shared" si="94"/>
        <v>0.38130672261736298</v>
      </c>
      <c r="L73" s="17">
        <f t="shared" si="95"/>
        <v>42.06</v>
      </c>
      <c r="M73" s="17">
        <f t="shared" si="96"/>
        <v>10.097352142332923</v>
      </c>
      <c r="N73" s="17">
        <f t="shared" si="97"/>
        <v>14.84</v>
      </c>
      <c r="O73" s="17">
        <f t="shared" si="98"/>
        <v>43.2</v>
      </c>
      <c r="P73" s="17">
        <f t="shared" si="99"/>
        <v>9.9592214700711867</v>
      </c>
      <c r="Q73" s="17">
        <f t="shared" si="100"/>
        <v>15.27</v>
      </c>
      <c r="R73" s="17">
        <f t="shared" si="101"/>
        <v>17.949432310975055</v>
      </c>
      <c r="S73" s="17">
        <f t="shared" si="102"/>
        <v>18.230715627476801</v>
      </c>
      <c r="T73" s="17">
        <f t="shared" si="103"/>
        <v>55.7680586460488</v>
      </c>
      <c r="U73" s="17">
        <f t="shared" si="104"/>
        <v>56.887273847283765</v>
      </c>
      <c r="V73" s="17">
        <f t="shared" si="105"/>
        <v>1.1192152012349652</v>
      </c>
      <c r="W73" s="17">
        <f t="shared" si="106"/>
        <v>1.1400000000000006</v>
      </c>
      <c r="X73" s="17">
        <f t="shared" si="107"/>
        <v>0.28128331650174587</v>
      </c>
      <c r="Y73" s="17">
        <f t="shared" si="108"/>
        <v>0.35335503177011141</v>
      </c>
      <c r="Z73" s="17">
        <f t="shared" si="109"/>
        <v>42.63</v>
      </c>
      <c r="AA73" s="17">
        <f t="shared" si="110"/>
        <v>18.090073969225926</v>
      </c>
      <c r="AB73" s="17">
        <f t="shared" si="111"/>
        <v>56.327666246666283</v>
      </c>
      <c r="AC73" s="17">
        <f t="shared" si="112"/>
        <v>54.316899999999961</v>
      </c>
      <c r="AD73" s="17">
        <f t="shared" si="113"/>
        <v>1.0945110182031856</v>
      </c>
      <c r="AE73" s="17">
        <f t="shared" si="114"/>
        <v>1.8140533286151665</v>
      </c>
      <c r="AF73" s="17">
        <f t="shared" si="115"/>
        <v>0.62695848038717816</v>
      </c>
      <c r="AG73" s="17">
        <f t="shared" si="116"/>
        <v>1.1701258792875631</v>
      </c>
      <c r="AH73" s="17">
        <f t="shared" si="117"/>
        <v>1.7785120341867383E-32</v>
      </c>
      <c r="AI73" s="17">
        <f t="shared" si="118"/>
        <v>0.61350997043102373</v>
      </c>
      <c r="AJ73" s="17">
        <f t="shared" si="119"/>
        <v>-3.8087791972739885E-34</v>
      </c>
      <c r="AK73" s="17">
        <f t="shared" si="120"/>
        <v>1.0415610085602358</v>
      </c>
      <c r="AL73" s="17">
        <f t="shared" si="121"/>
        <v>0.15505790930439473</v>
      </c>
      <c r="AM73" s="17">
        <f t="shared" si="122"/>
        <v>0.30198035786137245</v>
      </c>
      <c r="AN73" s="40">
        <f t="shared" si="123"/>
        <v>1.0954836495014191</v>
      </c>
    </row>
    <row r="74" spans="1:40" ht="18.75" x14ac:dyDescent="0.25">
      <c r="A74" s="55"/>
      <c r="B74" s="2">
        <v>42.06</v>
      </c>
      <c r="C74" s="2">
        <v>7.31</v>
      </c>
      <c r="D74" s="2">
        <v>14.84</v>
      </c>
      <c r="E74" s="2">
        <v>42.84</v>
      </c>
      <c r="F74" s="2">
        <v>7.71</v>
      </c>
      <c r="G74" s="2">
        <v>15.63</v>
      </c>
      <c r="H74" s="17">
        <f t="shared" si="91"/>
        <v>16.542723475897191</v>
      </c>
      <c r="I74" s="17">
        <f t="shared" si="92"/>
        <v>17.428166857131018</v>
      </c>
      <c r="J74" s="17">
        <f t="shared" si="93"/>
        <v>16.985445166514104</v>
      </c>
      <c r="K74" s="18">
        <f t="shared" si="94"/>
        <v>0.37485830340447512</v>
      </c>
      <c r="L74" s="17">
        <f t="shared" si="95"/>
        <v>42.06</v>
      </c>
      <c r="M74" s="17">
        <f t="shared" si="96"/>
        <v>10.050214197886712</v>
      </c>
      <c r="N74" s="17">
        <f t="shared" si="97"/>
        <v>14.84</v>
      </c>
      <c r="O74" s="17">
        <f t="shared" si="98"/>
        <v>42.84</v>
      </c>
      <c r="P74" s="17">
        <f t="shared" si="99"/>
        <v>10.600157519248503</v>
      </c>
      <c r="Q74" s="17">
        <f t="shared" si="100"/>
        <v>15.63</v>
      </c>
      <c r="R74" s="17">
        <f t="shared" si="101"/>
        <v>17.922957496557416</v>
      </c>
      <c r="S74" s="17">
        <f t="shared" si="102"/>
        <v>18.885450469419059</v>
      </c>
      <c r="T74" s="17">
        <f t="shared" si="103"/>
        <v>55.892644038128537</v>
      </c>
      <c r="U74" s="17">
        <f t="shared" si="104"/>
        <v>55.855151993832798</v>
      </c>
      <c r="V74" s="17">
        <f t="shared" si="105"/>
        <v>-3.7492044295738935E-2</v>
      </c>
      <c r="W74" s="17">
        <f t="shared" si="106"/>
        <v>0.78000000000000114</v>
      </c>
      <c r="X74" s="17">
        <f t="shared" si="107"/>
        <v>0.96249297286164293</v>
      </c>
      <c r="Y74" s="17">
        <f t="shared" si="108"/>
        <v>-1.2038849712157736E-2</v>
      </c>
      <c r="Z74" s="17">
        <f t="shared" si="109"/>
        <v>42.45</v>
      </c>
      <c r="AA74" s="17">
        <f t="shared" si="110"/>
        <v>18.404203982988236</v>
      </c>
      <c r="AB74" s="17">
        <f t="shared" si="111"/>
        <v>55.873898015980672</v>
      </c>
      <c r="AC74" s="17">
        <f t="shared" si="112"/>
        <v>57.002499999999955</v>
      </c>
      <c r="AD74" s="17">
        <f t="shared" si="113"/>
        <v>1.0974389846057486</v>
      </c>
      <c r="AE74" s="17">
        <f t="shared" si="114"/>
        <v>1.8281891792344704</v>
      </c>
      <c r="AF74" s="17">
        <f t="shared" si="115"/>
        <v>0.6286200989551044</v>
      </c>
      <c r="AG74" s="17">
        <f t="shared" si="116"/>
        <v>1.1735387879346399</v>
      </c>
      <c r="AH74" s="17">
        <f t="shared" si="117"/>
        <v>1.2942386980557301E-32</v>
      </c>
      <c r="AI74" s="17">
        <f t="shared" si="118"/>
        <v>0.64772218449125496</v>
      </c>
      <c r="AJ74" s="17">
        <f t="shared" si="119"/>
        <v>-2.926243866064742E-34</v>
      </c>
      <c r="AK74" s="17">
        <f t="shared" si="120"/>
        <v>0.71074566417030793</v>
      </c>
      <c r="AL74" s="17">
        <f t="shared" si="121"/>
        <v>0.52647339990529529</v>
      </c>
      <c r="AM74" s="17">
        <f t="shared" si="122"/>
        <v>-1.0258586964428685E-2</v>
      </c>
      <c r="AN74" s="40">
        <f t="shared" si="123"/>
        <v>0.88455575208758885</v>
      </c>
    </row>
    <row r="75" spans="1:40" ht="18.75" x14ac:dyDescent="0.25">
      <c r="A75" s="55"/>
      <c r="B75" s="2">
        <v>42.06</v>
      </c>
      <c r="C75" s="2">
        <v>7.31</v>
      </c>
      <c r="D75" s="2">
        <v>14.84</v>
      </c>
      <c r="E75" s="2">
        <v>42.75</v>
      </c>
      <c r="F75" s="2">
        <v>7.7</v>
      </c>
      <c r="G75" s="2">
        <v>15.6</v>
      </c>
      <c r="H75" s="17">
        <f t="shared" si="91"/>
        <v>16.542723475897191</v>
      </c>
      <c r="I75" s="17">
        <f t="shared" si="92"/>
        <v>17.396838793298052</v>
      </c>
      <c r="J75" s="17">
        <f t="shared" si="93"/>
        <v>16.969781134597621</v>
      </c>
      <c r="K75" s="18">
        <f t="shared" si="94"/>
        <v>0.37523660054256336</v>
      </c>
      <c r="L75" s="17">
        <f t="shared" si="95"/>
        <v>42.06</v>
      </c>
      <c r="M75" s="17">
        <f t="shared" si="96"/>
        <v>10.052979549966137</v>
      </c>
      <c r="N75" s="17">
        <f t="shared" si="97"/>
        <v>14.84</v>
      </c>
      <c r="O75" s="17">
        <f t="shared" si="98"/>
        <v>42.75</v>
      </c>
      <c r="P75" s="17">
        <f t="shared" si="99"/>
        <v>10.589321824177738</v>
      </c>
      <c r="Q75" s="17">
        <f t="shared" si="100"/>
        <v>15.6</v>
      </c>
      <c r="R75" s="17">
        <f t="shared" si="101"/>
        <v>17.924508300983806</v>
      </c>
      <c r="S75" s="17">
        <f t="shared" si="102"/>
        <v>18.8545415403294</v>
      </c>
      <c r="T75" s="17">
        <f t="shared" si="103"/>
        <v>55.885325066876945</v>
      </c>
      <c r="U75" s="17">
        <f t="shared" si="104"/>
        <v>55.831234083608827</v>
      </c>
      <c r="V75" s="17">
        <f t="shared" si="105"/>
        <v>-5.4090983268118009E-2</v>
      </c>
      <c r="W75" s="17">
        <f t="shared" si="106"/>
        <v>0.68999999999999773</v>
      </c>
      <c r="X75" s="17">
        <f t="shared" si="107"/>
        <v>0.9300332393455939</v>
      </c>
      <c r="Y75" s="17">
        <f t="shared" si="108"/>
        <v>-1.7355368587641796E-2</v>
      </c>
      <c r="Z75" s="17">
        <f t="shared" si="109"/>
        <v>42.405000000000001</v>
      </c>
      <c r="AA75" s="17">
        <f t="shared" si="110"/>
        <v>18.389524920656605</v>
      </c>
      <c r="AB75" s="17">
        <f t="shared" si="111"/>
        <v>55.858279575242889</v>
      </c>
      <c r="AC75" s="17">
        <f t="shared" si="112"/>
        <v>57.684024999999984</v>
      </c>
      <c r="AD75" s="17">
        <f t="shared" si="113"/>
        <v>1.0981704893397335</v>
      </c>
      <c r="AE75" s="17">
        <f t="shared" si="114"/>
        <v>1.8275286214295472</v>
      </c>
      <c r="AF75" s="17">
        <f t="shared" si="115"/>
        <v>0.62867768224700726</v>
      </c>
      <c r="AG75" s="17">
        <f t="shared" si="116"/>
        <v>1.1734162585711296</v>
      </c>
      <c r="AH75" s="17">
        <f t="shared" si="117"/>
        <v>1.280141409902465E-32</v>
      </c>
      <c r="AI75" s="17">
        <f t="shared" si="118"/>
        <v>0.64610457445702918</v>
      </c>
      <c r="AJ75" s="17">
        <f t="shared" si="119"/>
        <v>-2.8871418729925857E-34</v>
      </c>
      <c r="AK75" s="17">
        <f t="shared" si="120"/>
        <v>0.62831774000306173</v>
      </c>
      <c r="AL75" s="17">
        <f t="shared" si="121"/>
        <v>0.50890214710732917</v>
      </c>
      <c r="AM75" s="17">
        <f t="shared" si="122"/>
        <v>-1.4790462004315032E-2</v>
      </c>
      <c r="AN75" s="40">
        <f t="shared" si="123"/>
        <v>0.80869236146961709</v>
      </c>
    </row>
    <row r="76" spans="1:40" ht="18.75" x14ac:dyDescent="0.25">
      <c r="A76" s="55"/>
      <c r="B76" s="2">
        <v>41.12</v>
      </c>
      <c r="C76" s="2">
        <v>7.21</v>
      </c>
      <c r="D76" s="2">
        <v>14.38</v>
      </c>
      <c r="E76" s="2">
        <v>43.2</v>
      </c>
      <c r="F76" s="2">
        <v>7.21</v>
      </c>
      <c r="G76" s="2">
        <v>15.27</v>
      </c>
      <c r="H76" s="17">
        <f t="shared" si="91"/>
        <v>16.086282976498953</v>
      </c>
      <c r="I76" s="17">
        <f t="shared" si="92"/>
        <v>16.886592314614575</v>
      </c>
      <c r="J76" s="17">
        <f t="shared" si="93"/>
        <v>16.486437645556762</v>
      </c>
      <c r="K76" s="18">
        <f t="shared" si="94"/>
        <v>0.38658919788573176</v>
      </c>
      <c r="L76" s="17">
        <f t="shared" si="95"/>
        <v>41.12</v>
      </c>
      <c r="M76" s="17">
        <f t="shared" si="96"/>
        <v>9.9973081167561251</v>
      </c>
      <c r="N76" s="17">
        <f t="shared" si="97"/>
        <v>14.38</v>
      </c>
      <c r="O76" s="17">
        <f t="shared" si="98"/>
        <v>43.2</v>
      </c>
      <c r="P76" s="17">
        <f t="shared" si="99"/>
        <v>9.9973081167561251</v>
      </c>
      <c r="Q76" s="17">
        <f t="shared" si="100"/>
        <v>15.27</v>
      </c>
      <c r="R76" s="17">
        <f t="shared" si="101"/>
        <v>17.513725177167704</v>
      </c>
      <c r="S76" s="17">
        <f t="shared" si="102"/>
        <v>18.25154978574033</v>
      </c>
      <c r="T76" s="17">
        <f t="shared" si="103"/>
        <v>55.192081221340267</v>
      </c>
      <c r="U76" s="17">
        <f t="shared" si="104"/>
        <v>56.787128410842143</v>
      </c>
      <c r="V76" s="17">
        <f t="shared" si="105"/>
        <v>1.5950471895018765</v>
      </c>
      <c r="W76" s="17">
        <f t="shared" si="106"/>
        <v>2.0800000000000054</v>
      </c>
      <c r="X76" s="17">
        <f t="shared" si="107"/>
        <v>0.73782460857262677</v>
      </c>
      <c r="Y76" s="17">
        <f t="shared" si="108"/>
        <v>0.49770960105733275</v>
      </c>
      <c r="Z76" s="17">
        <f t="shared" si="109"/>
        <v>42.16</v>
      </c>
      <c r="AA76" s="17">
        <f t="shared" si="110"/>
        <v>17.882637481454019</v>
      </c>
      <c r="AB76" s="17">
        <f t="shared" si="111"/>
        <v>55.989604816091202</v>
      </c>
      <c r="AC76" s="17">
        <f t="shared" si="112"/>
        <v>61.465600000000052</v>
      </c>
      <c r="AD76" s="17">
        <f t="shared" si="113"/>
        <v>1.1021495021156014</v>
      </c>
      <c r="AE76" s="17">
        <f t="shared" si="114"/>
        <v>1.8047186866654308</v>
      </c>
      <c r="AF76" s="17">
        <f t="shared" si="115"/>
        <v>0.62819432025837141</v>
      </c>
      <c r="AG76" s="17">
        <f t="shared" si="116"/>
        <v>1.1685065694563332</v>
      </c>
      <c r="AH76" s="17">
        <f t="shared" si="117"/>
        <v>1.4035928065202135E-32</v>
      </c>
      <c r="AI76" s="17">
        <f t="shared" si="118"/>
        <v>0.59140027677911999</v>
      </c>
      <c r="AJ76" s="17">
        <f t="shared" si="119"/>
        <v>-2.8975438725698913E-34</v>
      </c>
      <c r="AK76" s="17">
        <f t="shared" si="120"/>
        <v>1.8872212853223609</v>
      </c>
      <c r="AL76" s="17">
        <f t="shared" si="121"/>
        <v>0.40883081336953486</v>
      </c>
      <c r="AM76" s="17">
        <f t="shared" si="122"/>
        <v>0.42593650225595248</v>
      </c>
      <c r="AN76" s="40">
        <f t="shared" si="123"/>
        <v>1.9774146549695171</v>
      </c>
    </row>
    <row r="77" spans="1:40" ht="18.75" x14ac:dyDescent="0.25">
      <c r="A77" s="55"/>
      <c r="B77" s="2">
        <v>41.12</v>
      </c>
      <c r="C77" s="2">
        <v>7.21</v>
      </c>
      <c r="D77" s="2">
        <v>14.38</v>
      </c>
      <c r="E77" s="2">
        <v>42.84</v>
      </c>
      <c r="F77" s="2">
        <v>7.71</v>
      </c>
      <c r="G77" s="2">
        <v>15.63</v>
      </c>
      <c r="H77" s="17">
        <f t="shared" si="91"/>
        <v>16.086282976498953</v>
      </c>
      <c r="I77" s="17">
        <f t="shared" si="92"/>
        <v>17.428166857131018</v>
      </c>
      <c r="J77" s="17">
        <f t="shared" si="93"/>
        <v>16.757224916814984</v>
      </c>
      <c r="K77" s="18">
        <f t="shared" si="94"/>
        <v>0.38030595606778106</v>
      </c>
      <c r="L77" s="17">
        <f t="shared" si="95"/>
        <v>41.12</v>
      </c>
      <c r="M77" s="17">
        <f t="shared" si="96"/>
        <v>9.952005943248702</v>
      </c>
      <c r="N77" s="17">
        <f t="shared" si="97"/>
        <v>14.38</v>
      </c>
      <c r="O77" s="17">
        <f t="shared" si="98"/>
        <v>42.84</v>
      </c>
      <c r="P77" s="17">
        <f t="shared" si="99"/>
        <v>10.642158921282592</v>
      </c>
      <c r="Q77" s="17">
        <f t="shared" si="100"/>
        <v>15.63</v>
      </c>
      <c r="R77" s="17">
        <f t="shared" si="101"/>
        <v>17.487905028746511</v>
      </c>
      <c r="S77" s="17">
        <f t="shared" si="102"/>
        <v>18.909057261160182</v>
      </c>
      <c r="T77" s="17">
        <f t="shared" si="103"/>
        <v>55.31394778587336</v>
      </c>
      <c r="U77" s="17">
        <f t="shared" si="104"/>
        <v>55.749822883156618</v>
      </c>
      <c r="V77" s="17">
        <f t="shared" si="105"/>
        <v>0.43587509728325813</v>
      </c>
      <c r="W77" s="17">
        <f t="shared" si="106"/>
        <v>1.720000000000006</v>
      </c>
      <c r="X77" s="17">
        <f t="shared" si="107"/>
        <v>1.4211522324136716</v>
      </c>
      <c r="Y77" s="17">
        <f t="shared" si="108"/>
        <v>0.13833822824758202</v>
      </c>
      <c r="Z77" s="17">
        <f t="shared" si="109"/>
        <v>41.980000000000004</v>
      </c>
      <c r="AA77" s="17">
        <f t="shared" si="110"/>
        <v>18.198481144953348</v>
      </c>
      <c r="AB77" s="17">
        <f t="shared" si="111"/>
        <v>55.531885334514989</v>
      </c>
      <c r="AC77" s="17">
        <f t="shared" si="112"/>
        <v>64.320399999999935</v>
      </c>
      <c r="AD77" s="17">
        <f t="shared" si="113"/>
        <v>1.1050687744550083</v>
      </c>
      <c r="AE77" s="17">
        <f t="shared" si="114"/>
        <v>1.8189316515229006</v>
      </c>
      <c r="AF77" s="17">
        <f t="shared" si="115"/>
        <v>0.62988714268533808</v>
      </c>
      <c r="AG77" s="17">
        <f t="shared" si="116"/>
        <v>1.171944839344115</v>
      </c>
      <c r="AH77" s="17">
        <f t="shared" si="117"/>
        <v>1.0180764257852867E-32</v>
      </c>
      <c r="AI77" s="17">
        <f t="shared" si="118"/>
        <v>0.62521943245165834</v>
      </c>
      <c r="AJ77" s="17">
        <f t="shared" si="119"/>
        <v>-2.2218780180014941E-34</v>
      </c>
      <c r="AK77" s="17">
        <f t="shared" si="120"/>
        <v>1.5564642126896275</v>
      </c>
      <c r="AL77" s="17">
        <f t="shared" si="121"/>
        <v>0.78131150844717656</v>
      </c>
      <c r="AM77" s="17">
        <f t="shared" si="122"/>
        <v>0.11804158660317471</v>
      </c>
      <c r="AN77" s="40">
        <f t="shared" si="123"/>
        <v>1.7455550219868006</v>
      </c>
    </row>
    <row r="78" spans="1:40" ht="18.75" x14ac:dyDescent="0.25">
      <c r="A78" s="55"/>
      <c r="B78" s="2">
        <v>41.12</v>
      </c>
      <c r="C78" s="2">
        <v>7.21</v>
      </c>
      <c r="D78" s="2">
        <v>14.38</v>
      </c>
      <c r="E78" s="2">
        <v>42.75</v>
      </c>
      <c r="F78" s="2">
        <v>7.7</v>
      </c>
      <c r="G78" s="2">
        <v>15.6</v>
      </c>
      <c r="H78" s="17">
        <f t="shared" si="91"/>
        <v>16.086282976498953</v>
      </c>
      <c r="I78" s="17">
        <f t="shared" si="92"/>
        <v>17.396838793298052</v>
      </c>
      <c r="J78" s="17">
        <f t="shared" si="93"/>
        <v>16.741560884898504</v>
      </c>
      <c r="K78" s="18">
        <f t="shared" si="94"/>
        <v>0.38067478659243403</v>
      </c>
      <c r="L78" s="17">
        <f t="shared" si="95"/>
        <v>41.12</v>
      </c>
      <c r="M78" s="17">
        <f t="shared" si="96"/>
        <v>9.9546652113314487</v>
      </c>
      <c r="N78" s="17">
        <f t="shared" si="97"/>
        <v>14.38</v>
      </c>
      <c r="O78" s="17">
        <f t="shared" si="98"/>
        <v>42.75</v>
      </c>
      <c r="P78" s="17">
        <f t="shared" si="99"/>
        <v>10.631195856761742</v>
      </c>
      <c r="Q78" s="17">
        <f t="shared" si="100"/>
        <v>15.6</v>
      </c>
      <c r="R78" s="17">
        <f t="shared" si="101"/>
        <v>17.489418500044323</v>
      </c>
      <c r="S78" s="17">
        <f t="shared" si="102"/>
        <v>18.878091146745426</v>
      </c>
      <c r="T78" s="17">
        <f t="shared" si="103"/>
        <v>55.306784199782044</v>
      </c>
      <c r="U78" s="17">
        <f t="shared" si="104"/>
        <v>55.72608192176299</v>
      </c>
      <c r="V78" s="17">
        <f t="shared" si="105"/>
        <v>0.41929772198094639</v>
      </c>
      <c r="W78" s="17">
        <f t="shared" si="106"/>
        <v>1.6300000000000026</v>
      </c>
      <c r="X78" s="17">
        <f t="shared" si="107"/>
        <v>1.388672646701103</v>
      </c>
      <c r="Y78" s="17">
        <f t="shared" si="108"/>
        <v>0.13297366096517638</v>
      </c>
      <c r="Z78" s="17">
        <f t="shared" si="109"/>
        <v>41.935000000000002</v>
      </c>
      <c r="AA78" s="17">
        <f t="shared" si="110"/>
        <v>18.183754823394874</v>
      </c>
      <c r="AB78" s="17">
        <f t="shared" si="111"/>
        <v>55.516433060772513</v>
      </c>
      <c r="AC78" s="17">
        <f t="shared" si="112"/>
        <v>65.044224999999969</v>
      </c>
      <c r="AD78" s="17">
        <f t="shared" si="113"/>
        <v>1.1057980318400988</v>
      </c>
      <c r="AE78" s="17">
        <f t="shared" si="114"/>
        <v>1.8182689670527692</v>
      </c>
      <c r="AF78" s="17">
        <f t="shared" si="115"/>
        <v>0.62994469210824589</v>
      </c>
      <c r="AG78" s="17">
        <f t="shared" si="116"/>
        <v>1.1718213975039298</v>
      </c>
      <c r="AH78" s="17">
        <f t="shared" si="117"/>
        <v>1.0070875056056582E-32</v>
      </c>
      <c r="AI78" s="17">
        <f t="shared" si="118"/>
        <v>0.62362267366726998</v>
      </c>
      <c r="AJ78" s="17">
        <f t="shared" si="119"/>
        <v>-2.192282252549864E-34</v>
      </c>
      <c r="AK78" s="17">
        <f t="shared" si="120"/>
        <v>1.4740485631789446</v>
      </c>
      <c r="AL78" s="17">
        <f t="shared" si="121"/>
        <v>0.76373334851113994</v>
      </c>
      <c r="AM78" s="17">
        <f t="shared" si="122"/>
        <v>0.1134760478417791</v>
      </c>
      <c r="AN78" s="40">
        <f t="shared" si="123"/>
        <v>1.664026624688361</v>
      </c>
    </row>
    <row r="79" spans="1:40" ht="18.75" x14ac:dyDescent="0.25">
      <c r="A79" s="39"/>
      <c r="H79" s="17"/>
      <c r="I79" s="17"/>
      <c r="J79" s="17"/>
      <c r="K79" s="18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40"/>
    </row>
    <row r="80" spans="1:40" ht="18.75" x14ac:dyDescent="0.25">
      <c r="A80" s="55" t="s">
        <v>95</v>
      </c>
      <c r="B80" s="2">
        <v>41.65</v>
      </c>
      <c r="C80" s="2">
        <v>7.56</v>
      </c>
      <c r="D80" s="2">
        <v>15.01</v>
      </c>
      <c r="E80" s="2">
        <v>43.58</v>
      </c>
      <c r="F80" s="2">
        <v>8.35</v>
      </c>
      <c r="G80" s="2">
        <v>16.899999999999999</v>
      </c>
      <c r="H80" s="17">
        <f t="shared" si="91"/>
        <v>16.806358915600963</v>
      </c>
      <c r="I80" s="17">
        <f t="shared" si="92"/>
        <v>18.85026525012314</v>
      </c>
      <c r="J80" s="17">
        <f t="shared" si="93"/>
        <v>17.828312082862052</v>
      </c>
      <c r="K80" s="18">
        <f t="shared" si="94"/>
        <v>0.35358104722183692</v>
      </c>
      <c r="L80" s="17">
        <f t="shared" si="95"/>
        <v>41.65</v>
      </c>
      <c r="M80" s="17">
        <f t="shared" si="96"/>
        <v>10.233072716997086</v>
      </c>
      <c r="N80" s="17">
        <f t="shared" si="97"/>
        <v>15.01</v>
      </c>
      <c r="O80" s="17">
        <f t="shared" si="98"/>
        <v>43.58</v>
      </c>
      <c r="P80" s="17">
        <f t="shared" si="99"/>
        <v>11.302401744302337</v>
      </c>
      <c r="Q80" s="17">
        <f t="shared" si="100"/>
        <v>16.899999999999999</v>
      </c>
      <c r="R80" s="17">
        <f t="shared" si="101"/>
        <v>18.166339125738848</v>
      </c>
      <c r="S80" s="17">
        <f t="shared" si="102"/>
        <v>20.33111618159732</v>
      </c>
      <c r="T80" s="17">
        <f t="shared" si="103"/>
        <v>55.715776311439534</v>
      </c>
      <c r="U80" s="17">
        <f t="shared" si="104"/>
        <v>56.226139834031038</v>
      </c>
      <c r="V80" s="17">
        <f t="shared" si="105"/>
        <v>0.51036352259150419</v>
      </c>
      <c r="W80" s="17">
        <f t="shared" si="106"/>
        <v>1.9299999999999997</v>
      </c>
      <c r="X80" s="17">
        <f t="shared" si="107"/>
        <v>2.1647770558584725</v>
      </c>
      <c r="Y80" s="17">
        <f t="shared" si="108"/>
        <v>0.17118664394838659</v>
      </c>
      <c r="Z80" s="17">
        <f t="shared" si="109"/>
        <v>42.614999999999995</v>
      </c>
      <c r="AA80" s="17">
        <f t="shared" si="110"/>
        <v>19.248727653668084</v>
      </c>
      <c r="AB80" s="17">
        <f t="shared" si="111"/>
        <v>55.970958072735286</v>
      </c>
      <c r="AC80" s="17">
        <f t="shared" si="112"/>
        <v>54.538225000000075</v>
      </c>
      <c r="AD80" s="17">
        <f t="shared" si="113"/>
        <v>1.0947551307170131</v>
      </c>
      <c r="AE80" s="17">
        <f t="shared" si="114"/>
        <v>1.8661927444150637</v>
      </c>
      <c r="AF80" s="17">
        <f t="shared" si="115"/>
        <v>0.62826283950852591</v>
      </c>
      <c r="AG80" s="17">
        <f t="shared" si="116"/>
        <v>1.181398904389297</v>
      </c>
      <c r="AH80" s="17">
        <f t="shared" si="117"/>
        <v>1.385368854818714E-32</v>
      </c>
      <c r="AI80" s="17">
        <f t="shared" si="118"/>
        <v>0.74360302012388724</v>
      </c>
      <c r="AJ80" s="17">
        <f t="shared" si="119"/>
        <v>-3.595952348265197E-34</v>
      </c>
      <c r="AK80" s="17">
        <f t="shared" si="120"/>
        <v>1.7629513174657976</v>
      </c>
      <c r="AL80" s="17">
        <f t="shared" si="121"/>
        <v>1.1599965021496195</v>
      </c>
      <c r="AM80" s="17">
        <f t="shared" si="122"/>
        <v>0.14490164440848069</v>
      </c>
      <c r="AN80" s="40">
        <f t="shared" si="123"/>
        <v>2.1153216585914363</v>
      </c>
    </row>
    <row r="81" spans="1:40" ht="18.75" x14ac:dyDescent="0.25">
      <c r="A81" s="55"/>
      <c r="B81" s="2">
        <v>41.65</v>
      </c>
      <c r="C81" s="2">
        <v>7.56</v>
      </c>
      <c r="D81" s="2">
        <v>15.01</v>
      </c>
      <c r="E81" s="2">
        <v>42.47</v>
      </c>
      <c r="F81" s="2">
        <v>8.09</v>
      </c>
      <c r="G81" s="2">
        <v>16.2</v>
      </c>
      <c r="H81" s="17">
        <f t="shared" si="91"/>
        <v>16.806358915600963</v>
      </c>
      <c r="I81" s="17">
        <f t="shared" si="92"/>
        <v>18.107680690800798</v>
      </c>
      <c r="J81" s="17">
        <f t="shared" si="93"/>
        <v>17.457019803200879</v>
      </c>
      <c r="K81" s="18">
        <f t="shared" si="94"/>
        <v>0.36317269641382438</v>
      </c>
      <c r="L81" s="17">
        <f t="shared" si="95"/>
        <v>41.65</v>
      </c>
      <c r="M81" s="17">
        <f t="shared" si="96"/>
        <v>10.305585584888512</v>
      </c>
      <c r="N81" s="17">
        <f t="shared" si="97"/>
        <v>15.01</v>
      </c>
      <c r="O81" s="17">
        <f t="shared" si="98"/>
        <v>42.47</v>
      </c>
      <c r="P81" s="17">
        <f t="shared" si="99"/>
        <v>11.02806711398784</v>
      </c>
      <c r="Q81" s="17">
        <f t="shared" si="100"/>
        <v>16.2</v>
      </c>
      <c r="R81" s="17">
        <f t="shared" si="101"/>
        <v>18.207284098609048</v>
      </c>
      <c r="S81" s="17">
        <f t="shared" si="102"/>
        <v>19.597404528932397</v>
      </c>
      <c r="T81" s="17">
        <f t="shared" si="103"/>
        <v>55.527234964983599</v>
      </c>
      <c r="U81" s="17">
        <f t="shared" si="104"/>
        <v>55.75512397228114</v>
      </c>
      <c r="V81" s="17">
        <f t="shared" si="105"/>
        <v>0.22788900729754147</v>
      </c>
      <c r="W81" s="17">
        <f t="shared" si="106"/>
        <v>0.82000000000000028</v>
      </c>
      <c r="X81" s="17">
        <f t="shared" si="107"/>
        <v>1.3901204303233499</v>
      </c>
      <c r="Y81" s="17">
        <f t="shared" si="108"/>
        <v>7.5131545221201121E-2</v>
      </c>
      <c r="Z81" s="17">
        <f t="shared" si="109"/>
        <v>42.06</v>
      </c>
      <c r="AA81" s="17">
        <f t="shared" si="110"/>
        <v>18.902344313770723</v>
      </c>
      <c r="AB81" s="17">
        <f t="shared" si="111"/>
        <v>55.641179468632373</v>
      </c>
      <c r="AC81" s="17">
        <f t="shared" si="112"/>
        <v>63.043599999999962</v>
      </c>
      <c r="AD81" s="17">
        <f t="shared" si="113"/>
        <v>1.1037717593796017</v>
      </c>
      <c r="AE81" s="17">
        <f t="shared" si="114"/>
        <v>1.8506054941196823</v>
      </c>
      <c r="AF81" s="17">
        <f t="shared" si="115"/>
        <v>0.62948084964779627</v>
      </c>
      <c r="AG81" s="17">
        <f t="shared" si="116"/>
        <v>1.1784799563845136</v>
      </c>
      <c r="AH81" s="17">
        <f t="shared" si="117"/>
        <v>1.0992772579262152E-32</v>
      </c>
      <c r="AI81" s="17">
        <f t="shared" si="118"/>
        <v>0.70364218126497169</v>
      </c>
      <c r="AJ81" s="17">
        <f t="shared" si="119"/>
        <v>-2.7000168394796568E-34</v>
      </c>
      <c r="AK81" s="17">
        <f t="shared" si="120"/>
        <v>0.74290721159680573</v>
      </c>
      <c r="AL81" s="17">
        <f t="shared" si="121"/>
        <v>0.75117059510547846</v>
      </c>
      <c r="AM81" s="17">
        <f t="shared" si="122"/>
        <v>6.3752925804269903E-2</v>
      </c>
      <c r="AN81" s="40">
        <f t="shared" si="123"/>
        <v>1.0584105174941643</v>
      </c>
    </row>
    <row r="82" spans="1:40" ht="18.75" x14ac:dyDescent="0.25">
      <c r="A82" s="55"/>
      <c r="B82" s="2">
        <v>41.65</v>
      </c>
      <c r="C82" s="2">
        <v>7.56</v>
      </c>
      <c r="D82" s="2">
        <v>15.01</v>
      </c>
      <c r="E82" s="2">
        <v>41.45</v>
      </c>
      <c r="F82" s="2">
        <v>7.91</v>
      </c>
      <c r="G82" s="2">
        <v>15.51</v>
      </c>
      <c r="H82" s="17">
        <f t="shared" si="91"/>
        <v>16.806358915600963</v>
      </c>
      <c r="I82" s="17">
        <f t="shared" si="92"/>
        <v>17.410577244881917</v>
      </c>
      <c r="J82" s="17">
        <f t="shared" si="93"/>
        <v>17.10846808024144</v>
      </c>
      <c r="K82" s="18">
        <f t="shared" si="94"/>
        <v>0.37186492317010378</v>
      </c>
      <c r="L82" s="17">
        <f t="shared" si="95"/>
        <v>41.65</v>
      </c>
      <c r="M82" s="17">
        <f t="shared" si="96"/>
        <v>10.371298819165984</v>
      </c>
      <c r="N82" s="17">
        <f t="shared" si="97"/>
        <v>15.01</v>
      </c>
      <c r="O82" s="17">
        <f t="shared" si="98"/>
        <v>41.45</v>
      </c>
      <c r="P82" s="17">
        <f t="shared" si="99"/>
        <v>10.851451542275521</v>
      </c>
      <c r="Q82" s="17">
        <f t="shared" si="100"/>
        <v>15.51</v>
      </c>
      <c r="R82" s="17">
        <f t="shared" si="101"/>
        <v>18.244559166952588</v>
      </c>
      <c r="S82" s="17">
        <f t="shared" si="102"/>
        <v>18.929186474181975</v>
      </c>
      <c r="T82" s="17">
        <f t="shared" si="103"/>
        <v>55.357105998914754</v>
      </c>
      <c r="U82" s="17">
        <f t="shared" si="104"/>
        <v>55.021738261714802</v>
      </c>
      <c r="V82" s="17">
        <f t="shared" si="105"/>
        <v>-0.33536773719995239</v>
      </c>
      <c r="W82" s="17">
        <f t="shared" si="106"/>
        <v>-0.19999999999999574</v>
      </c>
      <c r="X82" s="17">
        <f t="shared" si="107"/>
        <v>0.68462730722938758</v>
      </c>
      <c r="Y82" s="17">
        <f t="shared" si="108"/>
        <v>-0.10877540027664752</v>
      </c>
      <c r="Z82" s="17">
        <f t="shared" si="109"/>
        <v>41.55</v>
      </c>
      <c r="AA82" s="17">
        <f t="shared" si="110"/>
        <v>18.58687282056728</v>
      </c>
      <c r="AB82" s="17">
        <f t="shared" si="111"/>
        <v>55.189422130314782</v>
      </c>
      <c r="AC82" s="17">
        <f t="shared" si="112"/>
        <v>71.402500000000046</v>
      </c>
      <c r="AD82" s="17">
        <f t="shared" si="113"/>
        <v>1.1120277567424699</v>
      </c>
      <c r="AE82" s="17">
        <f t="shared" si="114"/>
        <v>1.8364092769255276</v>
      </c>
      <c r="AF82" s="17">
        <f t="shared" si="115"/>
        <v>0.63116886814505135</v>
      </c>
      <c r="AG82" s="17">
        <f t="shared" si="116"/>
        <v>1.175971832207702</v>
      </c>
      <c r="AH82" s="17">
        <f t="shared" si="117"/>
        <v>8.0028779522421215E-33</v>
      </c>
      <c r="AI82" s="17">
        <f t="shared" si="118"/>
        <v>0.66800092627568286</v>
      </c>
      <c r="AJ82" s="17">
        <f t="shared" si="119"/>
        <v>-1.8660815614694076E-34</v>
      </c>
      <c r="AK82" s="17">
        <f t="shared" si="120"/>
        <v>-0.17985162581361083</v>
      </c>
      <c r="AL82" s="17">
        <f t="shared" si="121"/>
        <v>0.37280758479698722</v>
      </c>
      <c r="AM82" s="17">
        <f t="shared" si="122"/>
        <v>-9.2498304208901691E-2</v>
      </c>
      <c r="AN82" s="40">
        <f t="shared" si="123"/>
        <v>0.42413210073217095</v>
      </c>
    </row>
    <row r="83" spans="1:40" ht="18.75" x14ac:dyDescent="0.25">
      <c r="A83" s="55"/>
      <c r="B83" s="2">
        <v>42.06</v>
      </c>
      <c r="C83" s="2">
        <v>7.31</v>
      </c>
      <c r="D83" s="2">
        <v>14.84</v>
      </c>
      <c r="E83" s="2">
        <v>43.58</v>
      </c>
      <c r="F83" s="2">
        <v>8.35</v>
      </c>
      <c r="G83" s="2">
        <v>16.899999999999999</v>
      </c>
      <c r="H83" s="17">
        <f t="shared" si="91"/>
        <v>16.542723475897191</v>
      </c>
      <c r="I83" s="17">
        <f t="shared" si="92"/>
        <v>18.85026525012314</v>
      </c>
      <c r="J83" s="17">
        <f t="shared" si="93"/>
        <v>17.696494363010167</v>
      </c>
      <c r="K83" s="18">
        <f t="shared" si="94"/>
        <v>0.35702452563450271</v>
      </c>
      <c r="L83" s="17">
        <f t="shared" si="95"/>
        <v>42.06</v>
      </c>
      <c r="M83" s="17">
        <f t="shared" si="96"/>
        <v>9.9198492823882134</v>
      </c>
      <c r="N83" s="17">
        <f t="shared" si="97"/>
        <v>14.84</v>
      </c>
      <c r="O83" s="17">
        <f t="shared" si="98"/>
        <v>43.58</v>
      </c>
      <c r="P83" s="17">
        <f t="shared" si="99"/>
        <v>11.331154789048096</v>
      </c>
      <c r="Q83" s="17">
        <f t="shared" si="100"/>
        <v>16.899999999999999</v>
      </c>
      <c r="R83" s="17">
        <f t="shared" si="101"/>
        <v>17.850182345995741</v>
      </c>
      <c r="S83" s="17">
        <f t="shared" si="102"/>
        <v>20.347114509270536</v>
      </c>
      <c r="T83" s="17">
        <f t="shared" si="103"/>
        <v>56.239115585616233</v>
      </c>
      <c r="U83" s="17">
        <f t="shared" si="104"/>
        <v>56.158837639468025</v>
      </c>
      <c r="V83" s="17">
        <f t="shared" si="105"/>
        <v>-8.0277946148207491E-2</v>
      </c>
      <c r="W83" s="17">
        <f t="shared" si="106"/>
        <v>1.519999999999996</v>
      </c>
      <c r="X83" s="17">
        <f t="shared" si="107"/>
        <v>2.4969321632747956</v>
      </c>
      <c r="Y83" s="17">
        <f t="shared" si="108"/>
        <v>-2.6702155949420141E-2</v>
      </c>
      <c r="Z83" s="17">
        <f t="shared" si="109"/>
        <v>42.82</v>
      </c>
      <c r="AA83" s="17">
        <f t="shared" si="110"/>
        <v>19.098648427633137</v>
      </c>
      <c r="AB83" s="17">
        <f t="shared" si="111"/>
        <v>56.198976612542126</v>
      </c>
      <c r="AC83" s="17">
        <f t="shared" si="112"/>
        <v>51.552399999999999</v>
      </c>
      <c r="AD83" s="17">
        <f t="shared" si="113"/>
        <v>1.0914172272835461</v>
      </c>
      <c r="AE83" s="17">
        <f t="shared" si="114"/>
        <v>1.8594391792434912</v>
      </c>
      <c r="AF83" s="17">
        <f t="shared" si="115"/>
        <v>0.62742750517849044</v>
      </c>
      <c r="AG83" s="17">
        <f t="shared" si="116"/>
        <v>1.1797452600284644</v>
      </c>
      <c r="AH83" s="17">
        <f t="shared" si="117"/>
        <v>1.625312038164518E-32</v>
      </c>
      <c r="AI83" s="17">
        <f t="shared" si="118"/>
        <v>0.72618900181139556</v>
      </c>
      <c r="AJ83" s="17">
        <f t="shared" si="119"/>
        <v>-4.1199674274690426E-34</v>
      </c>
      <c r="AK83" s="17">
        <f t="shared" si="120"/>
        <v>1.3926846324234405</v>
      </c>
      <c r="AL83" s="17">
        <f t="shared" si="121"/>
        <v>1.3428415358498937</v>
      </c>
      <c r="AM83" s="17">
        <f t="shared" si="122"/>
        <v>-2.2633831941631096E-2</v>
      </c>
      <c r="AN83" s="40">
        <f t="shared" si="123"/>
        <v>1.9347625606622836</v>
      </c>
    </row>
    <row r="84" spans="1:40" ht="18.75" x14ac:dyDescent="0.25">
      <c r="A84" s="55"/>
      <c r="B84" s="2">
        <v>42.06</v>
      </c>
      <c r="C84" s="2">
        <v>7.31</v>
      </c>
      <c r="D84" s="2">
        <v>14.84</v>
      </c>
      <c r="E84" s="2">
        <v>42.47</v>
      </c>
      <c r="F84" s="2">
        <v>8.09</v>
      </c>
      <c r="G84" s="2">
        <v>16.2</v>
      </c>
      <c r="H84" s="17">
        <f t="shared" si="91"/>
        <v>16.542723475897191</v>
      </c>
      <c r="I84" s="17">
        <f t="shared" si="92"/>
        <v>18.107680690800798</v>
      </c>
      <c r="J84" s="17">
        <f t="shared" si="93"/>
        <v>17.325202083348994</v>
      </c>
      <c r="K84" s="18">
        <f t="shared" si="94"/>
        <v>0.36649626458454415</v>
      </c>
      <c r="L84" s="17">
        <f t="shared" si="95"/>
        <v>42.06</v>
      </c>
      <c r="M84" s="17">
        <f t="shared" si="96"/>
        <v>9.9890876941130173</v>
      </c>
      <c r="N84" s="17">
        <f t="shared" si="97"/>
        <v>14.84</v>
      </c>
      <c r="O84" s="17">
        <f t="shared" si="98"/>
        <v>42.47</v>
      </c>
      <c r="P84" s="17">
        <f t="shared" si="99"/>
        <v>11.054954780488963</v>
      </c>
      <c r="Q84" s="17">
        <f t="shared" si="100"/>
        <v>16.2</v>
      </c>
      <c r="R84" s="17">
        <f t="shared" si="101"/>
        <v>17.888752694379786</v>
      </c>
      <c r="S84" s="17">
        <f t="shared" si="102"/>
        <v>19.612547646816711</v>
      </c>
      <c r="T84" s="17">
        <f t="shared" si="103"/>
        <v>56.054749233551163</v>
      </c>
      <c r="U84" s="17">
        <f t="shared" si="104"/>
        <v>55.690192046496662</v>
      </c>
      <c r="V84" s="17">
        <f t="shared" si="105"/>
        <v>-0.36455718705450124</v>
      </c>
      <c r="W84" s="17">
        <f t="shared" si="106"/>
        <v>0.40999999999999659</v>
      </c>
      <c r="X84" s="17">
        <f t="shared" si="107"/>
        <v>1.7237949524369256</v>
      </c>
      <c r="Y84" s="17">
        <f t="shared" si="108"/>
        <v>-0.11917888979398614</v>
      </c>
      <c r="Z84" s="17">
        <f t="shared" si="109"/>
        <v>42.265000000000001</v>
      </c>
      <c r="AA84" s="17">
        <f t="shared" si="110"/>
        <v>18.750650170598249</v>
      </c>
      <c r="AB84" s="17">
        <f t="shared" si="111"/>
        <v>55.872470640023913</v>
      </c>
      <c r="AC84" s="17">
        <f t="shared" si="112"/>
        <v>59.830224999999992</v>
      </c>
      <c r="AD84" s="17">
        <f t="shared" si="113"/>
        <v>1.1004449757994519</v>
      </c>
      <c r="AE84" s="17">
        <f t="shared" si="114"/>
        <v>1.8437792576769212</v>
      </c>
      <c r="AF84" s="17">
        <f t="shared" si="115"/>
        <v>0.62862536042263384</v>
      </c>
      <c r="AG84" s="17">
        <f t="shared" si="116"/>
        <v>1.1768070133247657</v>
      </c>
      <c r="AH84" s="17">
        <f t="shared" si="117"/>
        <v>1.2929439628922577E-32</v>
      </c>
      <c r="AI84" s="17">
        <f t="shared" si="118"/>
        <v>0.68640943080393546</v>
      </c>
      <c r="AJ84" s="17">
        <f t="shared" si="119"/>
        <v>-3.097920779409657E-34</v>
      </c>
      <c r="AK84" s="17">
        <f t="shared" si="120"/>
        <v>0.37257655677162738</v>
      </c>
      <c r="AL84" s="17">
        <f t="shared" si="121"/>
        <v>0.93492479929990624</v>
      </c>
      <c r="AM84" s="17">
        <f t="shared" si="122"/>
        <v>-0.10127309613602389</v>
      </c>
      <c r="AN84" s="40">
        <f t="shared" si="123"/>
        <v>1.0115107073099858</v>
      </c>
    </row>
    <row r="85" spans="1:40" ht="18.75" x14ac:dyDescent="0.25">
      <c r="A85" s="55"/>
      <c r="B85" s="2">
        <v>42.06</v>
      </c>
      <c r="C85" s="2">
        <v>7.31</v>
      </c>
      <c r="D85" s="2">
        <v>14.84</v>
      </c>
      <c r="E85" s="2">
        <v>41.45</v>
      </c>
      <c r="F85" s="2">
        <v>7.91</v>
      </c>
      <c r="G85" s="2">
        <v>15.51</v>
      </c>
      <c r="H85" s="17">
        <f t="shared" si="91"/>
        <v>16.542723475897191</v>
      </c>
      <c r="I85" s="17">
        <f t="shared" si="92"/>
        <v>17.410577244881917</v>
      </c>
      <c r="J85" s="17">
        <f t="shared" si="93"/>
        <v>16.976650360389556</v>
      </c>
      <c r="K85" s="18">
        <f t="shared" si="94"/>
        <v>0.37507078326590004</v>
      </c>
      <c r="L85" s="17">
        <f t="shared" si="95"/>
        <v>42.06</v>
      </c>
      <c r="M85" s="17">
        <f t="shared" si="96"/>
        <v>10.051767425673729</v>
      </c>
      <c r="N85" s="17">
        <f t="shared" si="97"/>
        <v>14.84</v>
      </c>
      <c r="O85" s="17">
        <f t="shared" si="98"/>
        <v>41.45</v>
      </c>
      <c r="P85" s="17">
        <f t="shared" si="99"/>
        <v>10.87680989563327</v>
      </c>
      <c r="Q85" s="17">
        <f t="shared" si="100"/>
        <v>15.51</v>
      </c>
      <c r="R85" s="17">
        <f t="shared" si="101"/>
        <v>17.923828507878429</v>
      </c>
      <c r="S85" s="17">
        <f t="shared" si="102"/>
        <v>18.943734940759327</v>
      </c>
      <c r="T85" s="17">
        <f t="shared" si="103"/>
        <v>55.888533002598372</v>
      </c>
      <c r="U85" s="17">
        <f t="shared" si="104"/>
        <v>54.958895102642224</v>
      </c>
      <c r="V85" s="17">
        <f t="shared" si="105"/>
        <v>-0.92963789995614832</v>
      </c>
      <c r="W85" s="17">
        <f t="shared" si="106"/>
        <v>-0.60999999999999943</v>
      </c>
      <c r="X85" s="17">
        <f t="shared" si="107"/>
        <v>1.019906432880898</v>
      </c>
      <c r="Y85" s="17">
        <f t="shared" si="108"/>
        <v>-0.29897482403222581</v>
      </c>
      <c r="Z85" s="17">
        <f t="shared" si="109"/>
        <v>41.755000000000003</v>
      </c>
      <c r="AA85" s="17">
        <f t="shared" si="110"/>
        <v>18.433781724318877</v>
      </c>
      <c r="AB85" s="17">
        <f t="shared" si="111"/>
        <v>55.423714052620298</v>
      </c>
      <c r="AC85" s="17">
        <f t="shared" si="112"/>
        <v>67.980024999999955</v>
      </c>
      <c r="AD85" s="17">
        <f t="shared" si="113"/>
        <v>1.1087127641903336</v>
      </c>
      <c r="AE85" s="17">
        <f t="shared" si="114"/>
        <v>1.8295201775943495</v>
      </c>
      <c r="AF85" s="17">
        <f t="shared" si="115"/>
        <v>0.63029056720888321</v>
      </c>
      <c r="AG85" s="17">
        <f t="shared" si="116"/>
        <v>1.1742795810823854</v>
      </c>
      <c r="AH85" s="17">
        <f t="shared" si="117"/>
        <v>9.435818153118478E-33</v>
      </c>
      <c r="AI85" s="17">
        <f t="shared" si="118"/>
        <v>0.65098708377119363</v>
      </c>
      <c r="AJ85" s="17">
        <f t="shared" si="119"/>
        <v>-2.1441704065100824E-34</v>
      </c>
      <c r="AK85" s="17">
        <f t="shared" si="120"/>
        <v>-0.55018758663382739</v>
      </c>
      <c r="AL85" s="17">
        <f t="shared" si="121"/>
        <v>0.55747208769349621</v>
      </c>
      <c r="AM85" s="17">
        <f t="shared" si="122"/>
        <v>-0.25460276142811533</v>
      </c>
      <c r="AN85" s="40">
        <f t="shared" si="123"/>
        <v>0.82359217770090698</v>
      </c>
    </row>
    <row r="86" spans="1:40" ht="18.75" x14ac:dyDescent="0.25">
      <c r="A86" s="55"/>
      <c r="B86" s="2">
        <v>41.12</v>
      </c>
      <c r="C86" s="2">
        <v>7.21</v>
      </c>
      <c r="D86" s="2">
        <v>14.38</v>
      </c>
      <c r="E86" s="2">
        <v>43.58</v>
      </c>
      <c r="F86" s="2">
        <v>8.35</v>
      </c>
      <c r="G86" s="2">
        <v>16.899999999999999</v>
      </c>
      <c r="H86" s="17">
        <f t="shared" si="91"/>
        <v>16.086282976498953</v>
      </c>
      <c r="I86" s="17">
        <f t="shared" si="92"/>
        <v>18.85026525012314</v>
      </c>
      <c r="J86" s="17">
        <f t="shared" si="93"/>
        <v>17.468274113311047</v>
      </c>
      <c r="K86" s="18">
        <f t="shared" si="94"/>
        <v>0.36288692146012902</v>
      </c>
      <c r="L86" s="17">
        <f t="shared" si="95"/>
        <v>41.12</v>
      </c>
      <c r="M86" s="17">
        <f t="shared" si="96"/>
        <v>9.8264147037275311</v>
      </c>
      <c r="N86" s="17">
        <f t="shared" si="97"/>
        <v>14.38</v>
      </c>
      <c r="O86" s="17">
        <f t="shared" si="98"/>
        <v>43.58</v>
      </c>
      <c r="P86" s="17">
        <f t="shared" si="99"/>
        <v>11.380105794192078</v>
      </c>
      <c r="Q86" s="17">
        <f t="shared" si="100"/>
        <v>16.899999999999999</v>
      </c>
      <c r="R86" s="17">
        <f t="shared" si="101"/>
        <v>17.416739819197872</v>
      </c>
      <c r="S86" s="17">
        <f t="shared" si="102"/>
        <v>20.374415522586261</v>
      </c>
      <c r="T86" s="17">
        <f t="shared" si="103"/>
        <v>55.653681588192853</v>
      </c>
      <c r="U86" s="17">
        <f t="shared" si="104"/>
        <v>56.044501571975317</v>
      </c>
      <c r="V86" s="17">
        <f t="shared" si="105"/>
        <v>0.39081998378246396</v>
      </c>
      <c r="W86" s="17">
        <f t="shared" si="106"/>
        <v>2.4600000000000009</v>
      </c>
      <c r="X86" s="17">
        <f t="shared" si="107"/>
        <v>2.9576757033883894</v>
      </c>
      <c r="Y86" s="17">
        <f t="shared" si="108"/>
        <v>0.12849294990339147</v>
      </c>
      <c r="Z86" s="17">
        <f t="shared" si="109"/>
        <v>42.349999999999994</v>
      </c>
      <c r="AA86" s="17">
        <f t="shared" si="110"/>
        <v>18.895577670892067</v>
      </c>
      <c r="AB86" s="17">
        <f t="shared" si="111"/>
        <v>55.849091580084085</v>
      </c>
      <c r="AC86" s="17">
        <f t="shared" si="112"/>
        <v>58.522500000000086</v>
      </c>
      <c r="AD86" s="17">
        <f t="shared" si="113"/>
        <v>1.0990642760823064</v>
      </c>
      <c r="AE86" s="17">
        <f t="shared" si="114"/>
        <v>1.850300995190143</v>
      </c>
      <c r="AF86" s="17">
        <f t="shared" si="115"/>
        <v>0.62871156958601926</v>
      </c>
      <c r="AG86" s="17">
        <f t="shared" si="116"/>
        <v>1.1781980244355164</v>
      </c>
      <c r="AH86" s="17">
        <f t="shared" si="117"/>
        <v>1.2719196560401929E-32</v>
      </c>
      <c r="AI86" s="17">
        <f t="shared" si="118"/>
        <v>0.70286985959150794</v>
      </c>
      <c r="AJ86" s="17">
        <f t="shared" si="119"/>
        <v>-3.1206277238920338E-34</v>
      </c>
      <c r="AK86" s="17">
        <f t="shared" si="120"/>
        <v>2.2382676368745673</v>
      </c>
      <c r="AL86" s="17">
        <f t="shared" si="121"/>
        <v>1.5984835500153038</v>
      </c>
      <c r="AM86" s="17">
        <f t="shared" si="122"/>
        <v>0.10905887400800338</v>
      </c>
      <c r="AN86" s="40">
        <f t="shared" si="123"/>
        <v>2.7526143049743603</v>
      </c>
    </row>
    <row r="87" spans="1:40" ht="18.75" x14ac:dyDescent="0.25">
      <c r="A87" s="55"/>
      <c r="B87" s="2">
        <v>41.12</v>
      </c>
      <c r="C87" s="2">
        <v>7.21</v>
      </c>
      <c r="D87" s="2">
        <v>14.38</v>
      </c>
      <c r="E87" s="2">
        <v>42.47</v>
      </c>
      <c r="F87" s="2">
        <v>8.09</v>
      </c>
      <c r="G87" s="2">
        <v>16.2</v>
      </c>
      <c r="H87" s="17">
        <f t="shared" si="91"/>
        <v>16.086282976498953</v>
      </c>
      <c r="I87" s="17">
        <f t="shared" si="92"/>
        <v>18.107680690800798</v>
      </c>
      <c r="J87" s="17">
        <f t="shared" si="93"/>
        <v>17.096981833649878</v>
      </c>
      <c r="K87" s="18">
        <f t="shared" si="94"/>
        <v>0.37214607261195737</v>
      </c>
      <c r="L87" s="17">
        <f t="shared" si="95"/>
        <v>41.12</v>
      </c>
      <c r="M87" s="17">
        <f t="shared" si="96"/>
        <v>9.8931731835322125</v>
      </c>
      <c r="N87" s="17">
        <f t="shared" si="97"/>
        <v>14.38</v>
      </c>
      <c r="O87" s="17">
        <f t="shared" si="98"/>
        <v>42.47</v>
      </c>
      <c r="P87" s="17">
        <f t="shared" si="99"/>
        <v>11.100661727430735</v>
      </c>
      <c r="Q87" s="17">
        <f t="shared" si="100"/>
        <v>16.2</v>
      </c>
      <c r="R87" s="17">
        <f t="shared" si="101"/>
        <v>17.454491560608716</v>
      </c>
      <c r="S87" s="17">
        <f t="shared" si="102"/>
        <v>19.638347455599352</v>
      </c>
      <c r="T87" s="17">
        <f t="shared" si="103"/>
        <v>55.472749909728336</v>
      </c>
      <c r="U87" s="17">
        <f t="shared" si="104"/>
        <v>55.580042889897541</v>
      </c>
      <c r="V87" s="17">
        <f t="shared" si="105"/>
        <v>0.10729298016920552</v>
      </c>
      <c r="W87" s="17">
        <f t="shared" si="106"/>
        <v>1.3500000000000014</v>
      </c>
      <c r="X87" s="17">
        <f t="shared" si="107"/>
        <v>2.1838558949906357</v>
      </c>
      <c r="Y87" s="17">
        <f t="shared" si="108"/>
        <v>3.4670067216930597E-2</v>
      </c>
      <c r="Z87" s="17">
        <f t="shared" si="109"/>
        <v>41.795000000000002</v>
      </c>
      <c r="AA87" s="17">
        <f t="shared" si="110"/>
        <v>18.546419508104034</v>
      </c>
      <c r="AB87" s="17">
        <f t="shared" si="111"/>
        <v>55.526396399812938</v>
      </c>
      <c r="AC87" s="17">
        <f t="shared" si="112"/>
        <v>67.322024999999968</v>
      </c>
      <c r="AD87" s="17">
        <f t="shared" si="113"/>
        <v>1.108065366477381</v>
      </c>
      <c r="AE87" s="17">
        <f t="shared" si="114"/>
        <v>1.8345888778646815</v>
      </c>
      <c r="AF87" s="17">
        <f t="shared" si="115"/>
        <v>0.62990758227238264</v>
      </c>
      <c r="AG87" s="17">
        <f t="shared" si="116"/>
        <v>1.1752379540823874</v>
      </c>
      <c r="AH87" s="17">
        <f t="shared" si="117"/>
        <v>1.0141593815857251E-32</v>
      </c>
      <c r="AI87" s="17">
        <f t="shared" si="118"/>
        <v>0.66348660935226877</v>
      </c>
      <c r="AJ87" s="17">
        <f t="shared" si="119"/>
        <v>-2.3487983762485256E-34</v>
      </c>
      <c r="AK87" s="17">
        <f t="shared" si="120"/>
        <v>1.2183396763782519</v>
      </c>
      <c r="AL87" s="17">
        <f t="shared" si="121"/>
        <v>1.190378902510558</v>
      </c>
      <c r="AM87" s="17">
        <f t="shared" si="122"/>
        <v>2.9500465923941843E-2</v>
      </c>
      <c r="AN87" s="40">
        <f t="shared" si="123"/>
        <v>1.7035914346079091</v>
      </c>
    </row>
    <row r="88" spans="1:40" ht="18.75" x14ac:dyDescent="0.25">
      <c r="A88" s="55"/>
      <c r="B88" s="2">
        <v>41.12</v>
      </c>
      <c r="C88" s="2">
        <v>7.21</v>
      </c>
      <c r="D88" s="2">
        <v>14.38</v>
      </c>
      <c r="E88" s="2">
        <v>41.45</v>
      </c>
      <c r="F88" s="2">
        <v>7.91</v>
      </c>
      <c r="G88" s="2">
        <v>15.51</v>
      </c>
      <c r="H88" s="17">
        <f t="shared" si="91"/>
        <v>16.086282976498953</v>
      </c>
      <c r="I88" s="17">
        <f t="shared" si="92"/>
        <v>17.410577244881917</v>
      </c>
      <c r="J88" s="17">
        <f t="shared" si="93"/>
        <v>16.748430110690435</v>
      </c>
      <c r="K88" s="18">
        <f t="shared" si="94"/>
        <v>0.38051312219923106</v>
      </c>
      <c r="L88" s="17">
        <f t="shared" si="95"/>
        <v>41.12</v>
      </c>
      <c r="M88" s="17">
        <f t="shared" si="96"/>
        <v>9.953499611056456</v>
      </c>
      <c r="N88" s="17">
        <f t="shared" si="97"/>
        <v>14.38</v>
      </c>
      <c r="O88" s="17">
        <f t="shared" si="98"/>
        <v>41.45</v>
      </c>
      <c r="P88" s="17">
        <f t="shared" si="99"/>
        <v>10.919858796595918</v>
      </c>
      <c r="Q88" s="17">
        <f t="shared" si="100"/>
        <v>15.51</v>
      </c>
      <c r="R88" s="17">
        <f t="shared" si="101"/>
        <v>17.488755087406908</v>
      </c>
      <c r="S88" s="17">
        <f t="shared" si="102"/>
        <v>18.968484813964274</v>
      </c>
      <c r="T88" s="17">
        <f t="shared" si="103"/>
        <v>55.309923962974892</v>
      </c>
      <c r="U88" s="17">
        <f t="shared" si="104"/>
        <v>54.852432151927971</v>
      </c>
      <c r="V88" s="17">
        <f t="shared" si="105"/>
        <v>-0.45749181104692127</v>
      </c>
      <c r="W88" s="17">
        <f t="shared" si="106"/>
        <v>0.3300000000000054</v>
      </c>
      <c r="X88" s="17">
        <f t="shared" si="107"/>
        <v>1.4797297265573661</v>
      </c>
      <c r="Y88" s="17">
        <f t="shared" si="108"/>
        <v>-0.14543043635690059</v>
      </c>
      <c r="Z88" s="17">
        <f t="shared" si="109"/>
        <v>41.284999999999997</v>
      </c>
      <c r="AA88" s="17">
        <f t="shared" si="110"/>
        <v>18.228619950685591</v>
      </c>
      <c r="AB88" s="17">
        <f t="shared" si="111"/>
        <v>55.081178057451432</v>
      </c>
      <c r="AC88" s="17">
        <f t="shared" si="112"/>
        <v>75.951225000000065</v>
      </c>
      <c r="AD88" s="17">
        <f t="shared" si="113"/>
        <v>1.1163056412453276</v>
      </c>
      <c r="AE88" s="17">
        <f t="shared" si="114"/>
        <v>1.8202878977808514</v>
      </c>
      <c r="AF88" s="17">
        <f t="shared" si="115"/>
        <v>0.63157675847758399</v>
      </c>
      <c r="AG88" s="17">
        <f t="shared" si="116"/>
        <v>1.1726915904996074</v>
      </c>
      <c r="AH88" s="17">
        <f t="shared" si="117"/>
        <v>7.4160328592171102E-33</v>
      </c>
      <c r="AI88" s="17">
        <f t="shared" si="118"/>
        <v>0.62849328398287496</v>
      </c>
      <c r="AJ88" s="17">
        <f t="shared" si="119"/>
        <v>-1.6269703930810623E-34</v>
      </c>
      <c r="AK88" s="17">
        <f t="shared" si="120"/>
        <v>0.29561796322364203</v>
      </c>
      <c r="AL88" s="17">
        <f t="shared" si="121"/>
        <v>0.81290972068832279</v>
      </c>
      <c r="AM88" s="17">
        <f t="shared" si="122"/>
        <v>-0.12401422295093134</v>
      </c>
      <c r="AN88" s="40">
        <f t="shared" si="123"/>
        <v>0.8738373542394402</v>
      </c>
    </row>
    <row r="89" spans="1:40" ht="18.75" x14ac:dyDescent="0.25">
      <c r="A89" s="39"/>
      <c r="H89" s="17"/>
      <c r="I89" s="17"/>
      <c r="J89" s="17"/>
      <c r="K89" s="18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40"/>
    </row>
    <row r="90" spans="1:40" ht="18.75" x14ac:dyDescent="0.25">
      <c r="A90" s="55" t="s">
        <v>96</v>
      </c>
      <c r="B90" s="2">
        <v>43.2</v>
      </c>
      <c r="C90" s="2">
        <v>7.21</v>
      </c>
      <c r="D90" s="2">
        <v>15.27</v>
      </c>
      <c r="E90" s="2">
        <v>43.58</v>
      </c>
      <c r="F90" s="2">
        <v>8.35</v>
      </c>
      <c r="G90" s="2">
        <v>16.899999999999999</v>
      </c>
      <c r="H90" s="17">
        <f t="shared" si="91"/>
        <v>16.886592314614575</v>
      </c>
      <c r="I90" s="17">
        <f t="shared" si="92"/>
        <v>18.85026525012314</v>
      </c>
      <c r="J90" s="17">
        <f t="shared" si="93"/>
        <v>17.868428782368859</v>
      </c>
      <c r="K90" s="18">
        <f t="shared" si="94"/>
        <v>0.35252490483081039</v>
      </c>
      <c r="L90" s="17">
        <f t="shared" si="95"/>
        <v>43.2</v>
      </c>
      <c r="M90" s="17">
        <f t="shared" si="96"/>
        <v>9.7517045638301418</v>
      </c>
      <c r="N90" s="17">
        <f t="shared" si="97"/>
        <v>15.27</v>
      </c>
      <c r="O90" s="17">
        <f t="shared" si="98"/>
        <v>43.58</v>
      </c>
      <c r="P90" s="17">
        <f t="shared" si="99"/>
        <v>11.293582955337266</v>
      </c>
      <c r="Q90" s="17">
        <f t="shared" si="100"/>
        <v>16.899999999999999</v>
      </c>
      <c r="R90" s="17">
        <f t="shared" si="101"/>
        <v>18.118185392037073</v>
      </c>
      <c r="S90" s="17">
        <f t="shared" si="102"/>
        <v>20.326214993674657</v>
      </c>
      <c r="T90" s="17">
        <f t="shared" si="103"/>
        <v>57.436945574770995</v>
      </c>
      <c r="U90" s="17">
        <f t="shared" si="104"/>
        <v>56.246803175823956</v>
      </c>
      <c r="V90" s="17">
        <f t="shared" si="105"/>
        <v>-1.1901423989470388</v>
      </c>
      <c r="W90" s="17">
        <f t="shared" si="106"/>
        <v>0.37999999999999545</v>
      </c>
      <c r="X90" s="17">
        <f t="shared" si="107"/>
        <v>2.208029601637584</v>
      </c>
      <c r="Y90" s="17">
        <f t="shared" si="108"/>
        <v>-0.3986154192812601</v>
      </c>
      <c r="Z90" s="17">
        <f t="shared" si="109"/>
        <v>43.39</v>
      </c>
      <c r="AA90" s="17">
        <f t="shared" si="110"/>
        <v>19.222200192855865</v>
      </c>
      <c r="AB90" s="17">
        <f t="shared" si="111"/>
        <v>56.841874375297479</v>
      </c>
      <c r="AC90" s="17">
        <f t="shared" si="112"/>
        <v>43.692099999999989</v>
      </c>
      <c r="AD90" s="17">
        <f t="shared" si="113"/>
        <v>1.0821204638687969</v>
      </c>
      <c r="AE90" s="17">
        <f t="shared" si="114"/>
        <v>1.864999008678514</v>
      </c>
      <c r="AF90" s="17">
        <f t="shared" si="115"/>
        <v>0.62510147159438056</v>
      </c>
      <c r="AG90" s="17">
        <f t="shared" si="116"/>
        <v>1.1802373844175398</v>
      </c>
      <c r="AH90" s="17">
        <f t="shared" si="117"/>
        <v>2.5476514014642168E-32</v>
      </c>
      <c r="AI90" s="17">
        <f t="shared" si="118"/>
        <v>0.74051431875899598</v>
      </c>
      <c r="AJ90" s="17">
        <f t="shared" si="119"/>
        <v>-6.5853797889595538E-34</v>
      </c>
      <c r="AK90" s="17">
        <f t="shared" si="120"/>
        <v>0.35116238227435376</v>
      </c>
      <c r="AL90" s="17">
        <f t="shared" si="121"/>
        <v>1.1839307106131558</v>
      </c>
      <c r="AM90" s="17">
        <f t="shared" si="122"/>
        <v>-0.33774173275995761</v>
      </c>
      <c r="AN90" s="40">
        <f t="shared" si="123"/>
        <v>1.2802642009777785</v>
      </c>
    </row>
    <row r="91" spans="1:40" ht="18.75" x14ac:dyDescent="0.25">
      <c r="A91" s="55"/>
      <c r="B91" s="2">
        <v>43.2</v>
      </c>
      <c r="C91" s="2">
        <v>7.21</v>
      </c>
      <c r="D91" s="2">
        <v>15.27</v>
      </c>
      <c r="E91" s="2">
        <v>42.47</v>
      </c>
      <c r="F91" s="2">
        <v>8.09</v>
      </c>
      <c r="G91" s="2">
        <v>16.2</v>
      </c>
      <c r="H91" s="17">
        <f t="shared" si="91"/>
        <v>16.886592314614575</v>
      </c>
      <c r="I91" s="17">
        <f t="shared" si="92"/>
        <v>18.107680690800798</v>
      </c>
      <c r="J91" s="17">
        <f t="shared" si="93"/>
        <v>17.497136502707686</v>
      </c>
      <c r="K91" s="18">
        <f t="shared" si="94"/>
        <v>0.36215259445218601</v>
      </c>
      <c r="L91" s="17">
        <f t="shared" si="95"/>
        <v>43.2</v>
      </c>
      <c r="M91" s="17">
        <f t="shared" si="96"/>
        <v>9.8211202060002609</v>
      </c>
      <c r="N91" s="17">
        <f t="shared" si="97"/>
        <v>15.27</v>
      </c>
      <c r="O91" s="17">
        <f t="shared" si="98"/>
        <v>42.47</v>
      </c>
      <c r="P91" s="17">
        <f t="shared" si="99"/>
        <v>11.019814489118184</v>
      </c>
      <c r="Q91" s="17">
        <f t="shared" si="100"/>
        <v>16.2</v>
      </c>
      <c r="R91" s="17">
        <f t="shared" si="101"/>
        <v>18.155641054523706</v>
      </c>
      <c r="S91" s="17">
        <f t="shared" si="102"/>
        <v>19.592761708717305</v>
      </c>
      <c r="T91" s="17">
        <f t="shared" si="103"/>
        <v>57.252319311633542</v>
      </c>
      <c r="U91" s="17">
        <f t="shared" si="104"/>
        <v>55.775073634470317</v>
      </c>
      <c r="V91" s="17">
        <f t="shared" si="105"/>
        <v>-1.477245677163225</v>
      </c>
      <c r="W91" s="17">
        <f t="shared" si="106"/>
        <v>-0.73000000000000398</v>
      </c>
      <c r="X91" s="17">
        <f t="shared" si="107"/>
        <v>1.437120654193599</v>
      </c>
      <c r="Y91" s="17">
        <f t="shared" si="108"/>
        <v>-0.48626351875269053</v>
      </c>
      <c r="Z91" s="17">
        <f t="shared" si="109"/>
        <v>42.835000000000001</v>
      </c>
      <c r="AA91" s="17">
        <f t="shared" si="110"/>
        <v>18.874201381620505</v>
      </c>
      <c r="AB91" s="17">
        <f t="shared" si="111"/>
        <v>56.51369647305193</v>
      </c>
      <c r="AC91" s="17">
        <f t="shared" si="112"/>
        <v>51.337224999999989</v>
      </c>
      <c r="AD91" s="17">
        <f t="shared" si="113"/>
        <v>1.091172852534704</v>
      </c>
      <c r="AE91" s="17">
        <f t="shared" si="114"/>
        <v>1.8493390621729227</v>
      </c>
      <c r="AF91" s="17">
        <f t="shared" si="115"/>
        <v>0.62628352019322342</v>
      </c>
      <c r="AG91" s="17">
        <f t="shared" si="116"/>
        <v>1.1773090192317563</v>
      </c>
      <c r="AH91" s="17">
        <f t="shared" si="117"/>
        <v>2.025662142942835E-32</v>
      </c>
      <c r="AI91" s="17">
        <f t="shared" si="118"/>
        <v>0.70043223163896018</v>
      </c>
      <c r="AJ91" s="17">
        <f t="shared" si="119"/>
        <v>-4.9526826142719472E-34</v>
      </c>
      <c r="AK91" s="17">
        <f t="shared" si="120"/>
        <v>-0.66900491366173065</v>
      </c>
      <c r="AL91" s="17">
        <f t="shared" si="121"/>
        <v>0.77709960471230288</v>
      </c>
      <c r="AM91" s="17">
        <f t="shared" si="122"/>
        <v>-0.41302963861603464</v>
      </c>
      <c r="AN91" s="40">
        <f t="shared" si="123"/>
        <v>1.1054613754097651</v>
      </c>
    </row>
    <row r="92" spans="1:40" ht="18.75" x14ac:dyDescent="0.25">
      <c r="A92" s="55"/>
      <c r="B92" s="2">
        <v>43.2</v>
      </c>
      <c r="C92" s="2">
        <v>7.21</v>
      </c>
      <c r="D92" s="2">
        <v>15.27</v>
      </c>
      <c r="E92" s="2">
        <v>41.45</v>
      </c>
      <c r="F92" s="2">
        <v>7.91</v>
      </c>
      <c r="G92" s="2">
        <v>15.51</v>
      </c>
      <c r="H92" s="17">
        <f t="shared" si="91"/>
        <v>16.886592314614575</v>
      </c>
      <c r="I92" s="17">
        <f t="shared" si="92"/>
        <v>17.410577244881917</v>
      </c>
      <c r="J92" s="17">
        <f t="shared" si="93"/>
        <v>17.148584779748248</v>
      </c>
      <c r="K92" s="18">
        <f t="shared" si="94"/>
        <v>0.37088030458207133</v>
      </c>
      <c r="L92" s="17">
        <f t="shared" si="95"/>
        <v>43.2</v>
      </c>
      <c r="M92" s="17">
        <f t="shared" si="96"/>
        <v>9.8840469960367336</v>
      </c>
      <c r="N92" s="17">
        <f t="shared" si="97"/>
        <v>15.27</v>
      </c>
      <c r="O92" s="17">
        <f t="shared" si="98"/>
        <v>41.45</v>
      </c>
      <c r="P92" s="17">
        <f t="shared" si="99"/>
        <v>10.843663209244184</v>
      </c>
      <c r="Q92" s="17">
        <f t="shared" si="100"/>
        <v>15.51</v>
      </c>
      <c r="R92" s="17">
        <f t="shared" si="101"/>
        <v>18.1897576954687</v>
      </c>
      <c r="S92" s="17">
        <f t="shared" si="102"/>
        <v>18.924722766675234</v>
      </c>
      <c r="T92" s="17">
        <f t="shared" si="103"/>
        <v>57.085610191685738</v>
      </c>
      <c r="U92" s="17">
        <f t="shared" si="104"/>
        <v>55.041058722350108</v>
      </c>
      <c r="V92" s="17">
        <f t="shared" si="105"/>
        <v>-2.0445514693356301</v>
      </c>
      <c r="W92" s="17">
        <f t="shared" si="106"/>
        <v>-1.75</v>
      </c>
      <c r="X92" s="17">
        <f t="shared" si="107"/>
        <v>0.73496507120653476</v>
      </c>
      <c r="Y92" s="17">
        <f t="shared" si="108"/>
        <v>-0.66203445586841014</v>
      </c>
      <c r="Z92" s="17">
        <f t="shared" si="109"/>
        <v>42.325000000000003</v>
      </c>
      <c r="AA92" s="17">
        <f t="shared" si="110"/>
        <v>18.557240231071965</v>
      </c>
      <c r="AB92" s="17">
        <f t="shared" si="111"/>
        <v>56.063334457017923</v>
      </c>
      <c r="AC92" s="17">
        <f t="shared" si="112"/>
        <v>58.905624999999958</v>
      </c>
      <c r="AD92" s="17">
        <f t="shared" si="113"/>
        <v>1.0994704414330503</v>
      </c>
      <c r="AE92" s="17">
        <f t="shared" si="114"/>
        <v>1.8350758103982385</v>
      </c>
      <c r="AF92" s="17">
        <f t="shared" si="115"/>
        <v>0.62792375747733076</v>
      </c>
      <c r="AG92" s="17">
        <f t="shared" si="116"/>
        <v>1.1747879802145631</v>
      </c>
      <c r="AH92" s="17">
        <f t="shared" si="117"/>
        <v>1.4780131607887831E-32</v>
      </c>
      <c r="AI92" s="17">
        <f t="shared" si="118"/>
        <v>0.66469284005111273</v>
      </c>
      <c r="AJ92" s="17">
        <f t="shared" si="119"/>
        <v>-3.4293093621435119E-34</v>
      </c>
      <c r="AK92" s="17">
        <f t="shared" si="120"/>
        <v>-1.59167535028868</v>
      </c>
      <c r="AL92" s="17">
        <f t="shared" si="121"/>
        <v>0.40050937789160684</v>
      </c>
      <c r="AM92" s="17">
        <f t="shared" si="122"/>
        <v>-0.56353526510161966</v>
      </c>
      <c r="AN92" s="40">
        <f t="shared" si="123"/>
        <v>1.7353415161024837</v>
      </c>
    </row>
    <row r="93" spans="1:40" ht="18.75" x14ac:dyDescent="0.25">
      <c r="A93" s="55"/>
      <c r="B93" s="2">
        <v>42.84</v>
      </c>
      <c r="C93" s="2">
        <v>7.71</v>
      </c>
      <c r="D93" s="2">
        <v>15.63</v>
      </c>
      <c r="E93" s="2">
        <v>43.58</v>
      </c>
      <c r="F93" s="2">
        <v>8.35</v>
      </c>
      <c r="G93" s="2">
        <v>16.899999999999999</v>
      </c>
      <c r="H93" s="17">
        <f t="shared" si="91"/>
        <v>17.428166857131018</v>
      </c>
      <c r="I93" s="17">
        <f t="shared" si="92"/>
        <v>18.85026525012314</v>
      </c>
      <c r="J93" s="17">
        <f t="shared" si="93"/>
        <v>18.139216053627081</v>
      </c>
      <c r="K93" s="18">
        <f t="shared" si="94"/>
        <v>0.34529873945785827</v>
      </c>
      <c r="L93" s="17">
        <f t="shared" si="95"/>
        <v>42.84</v>
      </c>
      <c r="M93" s="17">
        <f t="shared" si="96"/>
        <v>10.372253281220086</v>
      </c>
      <c r="N93" s="17">
        <f t="shared" si="97"/>
        <v>15.63</v>
      </c>
      <c r="O93" s="17">
        <f t="shared" si="98"/>
        <v>43.58</v>
      </c>
      <c r="P93" s="17">
        <f t="shared" si="99"/>
        <v>11.233244474473116</v>
      </c>
      <c r="Q93" s="17">
        <f t="shared" si="100"/>
        <v>16.899999999999999</v>
      </c>
      <c r="R93" s="17">
        <f t="shared" si="101"/>
        <v>18.758479099590694</v>
      </c>
      <c r="S93" s="17">
        <f t="shared" si="102"/>
        <v>20.292751943077626</v>
      </c>
      <c r="T93" s="17">
        <f t="shared" si="103"/>
        <v>56.431276512171912</v>
      </c>
      <c r="U93" s="17">
        <f t="shared" si="104"/>
        <v>56.388449950403363</v>
      </c>
      <c r="V93" s="17">
        <f t="shared" si="105"/>
        <v>-4.2826561768549709E-2</v>
      </c>
      <c r="W93" s="17">
        <f t="shared" si="106"/>
        <v>0.73999999999999488</v>
      </c>
      <c r="X93" s="17">
        <f t="shared" si="107"/>
        <v>1.5342728434869315</v>
      </c>
      <c r="Y93" s="17">
        <f t="shared" si="108"/>
        <v>-1.4583435733541837E-2</v>
      </c>
      <c r="Z93" s="17">
        <f t="shared" si="109"/>
        <v>43.21</v>
      </c>
      <c r="AA93" s="17">
        <f t="shared" si="110"/>
        <v>19.52561552133416</v>
      </c>
      <c r="AB93" s="17">
        <f t="shared" si="111"/>
        <v>56.409863231287638</v>
      </c>
      <c r="AC93" s="17">
        <f t="shared" si="112"/>
        <v>46.104099999999988</v>
      </c>
      <c r="AD93" s="17">
        <f t="shared" si="113"/>
        <v>1.0850582825143302</v>
      </c>
      <c r="AE93" s="17">
        <f t="shared" si="114"/>
        <v>1.8786526984600371</v>
      </c>
      <c r="AF93" s="17">
        <f t="shared" si="115"/>
        <v>0.62665980869862059</v>
      </c>
      <c r="AG93" s="17">
        <f t="shared" si="116"/>
        <v>1.1835387773098311</v>
      </c>
      <c r="AH93" s="17">
        <f t="shared" si="117"/>
        <v>1.8837862783792372E-32</v>
      </c>
      <c r="AI93" s="17">
        <f t="shared" si="118"/>
        <v>0.77609904895405102</v>
      </c>
      <c r="AJ93" s="17">
        <f t="shared" si="119"/>
        <v>-5.103359275351157E-34</v>
      </c>
      <c r="AK93" s="17">
        <f t="shared" si="120"/>
        <v>0.68199101552890251</v>
      </c>
      <c r="AL93" s="17">
        <f t="shared" si="121"/>
        <v>0.81668785547461775</v>
      </c>
      <c r="AM93" s="17">
        <f t="shared" si="122"/>
        <v>-1.2321890936847718E-2</v>
      </c>
      <c r="AN93" s="40">
        <f t="shared" si="123"/>
        <v>1.0640689016873548</v>
      </c>
    </row>
    <row r="94" spans="1:40" ht="18.75" x14ac:dyDescent="0.25">
      <c r="A94" s="55"/>
      <c r="B94" s="2">
        <v>42.84</v>
      </c>
      <c r="C94" s="2">
        <v>7.71</v>
      </c>
      <c r="D94" s="2">
        <v>15.63</v>
      </c>
      <c r="E94" s="2">
        <v>42.47</v>
      </c>
      <c r="F94" s="2">
        <v>8.09</v>
      </c>
      <c r="G94" s="2">
        <v>16.2</v>
      </c>
      <c r="H94" s="17">
        <f t="shared" si="91"/>
        <v>17.428166857131018</v>
      </c>
      <c r="I94" s="17">
        <f t="shared" si="92"/>
        <v>18.107680690800798</v>
      </c>
      <c r="J94" s="17">
        <f t="shared" si="93"/>
        <v>17.767923773965908</v>
      </c>
      <c r="K94" s="18">
        <f t="shared" si="94"/>
        <v>0.35516371198887409</v>
      </c>
      <c r="L94" s="17">
        <f t="shared" si="95"/>
        <v>42.84</v>
      </c>
      <c r="M94" s="17">
        <f t="shared" si="96"/>
        <v>10.44831221943422</v>
      </c>
      <c r="N94" s="17">
        <f t="shared" si="97"/>
        <v>15.63</v>
      </c>
      <c r="O94" s="17">
        <f t="shared" si="98"/>
        <v>42.47</v>
      </c>
      <c r="P94" s="17">
        <f t="shared" si="99"/>
        <v>10.963274429989992</v>
      </c>
      <c r="Q94" s="17">
        <f t="shared" si="100"/>
        <v>16.2</v>
      </c>
      <c r="R94" s="17">
        <f t="shared" si="101"/>
        <v>18.800641697420289</v>
      </c>
      <c r="S94" s="17">
        <f t="shared" si="102"/>
        <v>19.561017003910415</v>
      </c>
      <c r="T94" s="17">
        <f t="shared" si="103"/>
        <v>56.238140884747985</v>
      </c>
      <c r="U94" s="17">
        <f t="shared" si="104"/>
        <v>55.912006353401594</v>
      </c>
      <c r="V94" s="17">
        <f t="shared" si="105"/>
        <v>-0.32613453134639059</v>
      </c>
      <c r="W94" s="17">
        <f t="shared" si="106"/>
        <v>-0.37000000000000455</v>
      </c>
      <c r="X94" s="17">
        <f t="shared" si="107"/>
        <v>0.76037530649012552</v>
      </c>
      <c r="Y94" s="17">
        <f t="shared" si="108"/>
        <v>-0.10915801198507727</v>
      </c>
      <c r="Z94" s="17">
        <f t="shared" si="109"/>
        <v>42.655000000000001</v>
      </c>
      <c r="AA94" s="17">
        <f t="shared" si="110"/>
        <v>19.180829350665352</v>
      </c>
      <c r="AB94" s="17">
        <f t="shared" si="111"/>
        <v>56.075073619074786</v>
      </c>
      <c r="AC94" s="17">
        <f t="shared" si="112"/>
        <v>53.949024999999985</v>
      </c>
      <c r="AD94" s="17">
        <f t="shared" si="113"/>
        <v>1.0941041189901504</v>
      </c>
      <c r="AE94" s="17">
        <f t="shared" si="114"/>
        <v>1.8631373207799409</v>
      </c>
      <c r="AF94" s="17">
        <f t="shared" si="115"/>
        <v>0.62788073219252094</v>
      </c>
      <c r="AG94" s="17">
        <f t="shared" si="116"/>
        <v>1.1806490976513333</v>
      </c>
      <c r="AH94" s="17">
        <f t="shared" si="117"/>
        <v>1.4902187660644011E-32</v>
      </c>
      <c r="AI94" s="17">
        <f t="shared" si="118"/>
        <v>0.73570637625609159</v>
      </c>
      <c r="AJ94" s="17">
        <f t="shared" si="119"/>
        <v>-3.8270303939567928E-34</v>
      </c>
      <c r="AK94" s="17">
        <f t="shared" si="120"/>
        <v>-0.33817622434463707</v>
      </c>
      <c r="AL94" s="17">
        <f t="shared" si="121"/>
        <v>0.4081155468303429</v>
      </c>
      <c r="AM94" s="17">
        <f t="shared" si="122"/>
        <v>-9.2455931404365144E-2</v>
      </c>
      <c r="AN94" s="40">
        <f t="shared" si="123"/>
        <v>0.5380237518255796</v>
      </c>
    </row>
    <row r="95" spans="1:40" ht="18.75" x14ac:dyDescent="0.25">
      <c r="A95" s="55"/>
      <c r="B95" s="2">
        <v>42.84</v>
      </c>
      <c r="C95" s="2">
        <v>7.71</v>
      </c>
      <c r="D95" s="2">
        <v>15.63</v>
      </c>
      <c r="E95" s="2">
        <v>41.45</v>
      </c>
      <c r="F95" s="2">
        <v>7.91</v>
      </c>
      <c r="G95" s="2">
        <v>15.51</v>
      </c>
      <c r="H95" s="17">
        <f t="shared" si="91"/>
        <v>17.428166857131018</v>
      </c>
      <c r="I95" s="17">
        <f t="shared" si="92"/>
        <v>17.410577244881917</v>
      </c>
      <c r="J95" s="17">
        <f t="shared" si="93"/>
        <v>17.419372051006469</v>
      </c>
      <c r="K95" s="18">
        <f t="shared" si="94"/>
        <v>0.36412637066802878</v>
      </c>
      <c r="L95" s="17">
        <f t="shared" si="95"/>
        <v>42.84</v>
      </c>
      <c r="M95" s="17">
        <f t="shared" si="96"/>
        <v>10.517414317850502</v>
      </c>
      <c r="N95" s="17">
        <f t="shared" si="97"/>
        <v>15.63</v>
      </c>
      <c r="O95" s="17">
        <f t="shared" si="98"/>
        <v>41.45</v>
      </c>
      <c r="P95" s="17">
        <f t="shared" si="99"/>
        <v>10.790239591984109</v>
      </c>
      <c r="Q95" s="17">
        <f t="shared" si="100"/>
        <v>15.51</v>
      </c>
      <c r="R95" s="17">
        <f t="shared" si="101"/>
        <v>18.839132250008937</v>
      </c>
      <c r="S95" s="17">
        <f t="shared" si="102"/>
        <v>18.894162337939765</v>
      </c>
      <c r="T95" s="17">
        <f t="shared" si="103"/>
        <v>56.063421958641698</v>
      </c>
      <c r="U95" s="17">
        <f t="shared" si="104"/>
        <v>55.173832080782844</v>
      </c>
      <c r="V95" s="17">
        <f t="shared" si="105"/>
        <v>-0.88958987785885313</v>
      </c>
      <c r="W95" s="17">
        <f t="shared" si="106"/>
        <v>-1.3900000000000006</v>
      </c>
      <c r="X95" s="17">
        <f t="shared" si="107"/>
        <v>5.503008793082742E-2</v>
      </c>
      <c r="Y95" s="17">
        <f t="shared" si="108"/>
        <v>-0.2929254506327596</v>
      </c>
      <c r="Z95" s="17">
        <f t="shared" si="109"/>
        <v>42.145000000000003</v>
      </c>
      <c r="AA95" s="17">
        <f t="shared" si="110"/>
        <v>18.866647293974353</v>
      </c>
      <c r="AB95" s="17">
        <f t="shared" si="111"/>
        <v>55.618627019712271</v>
      </c>
      <c r="AC95" s="17">
        <f t="shared" si="112"/>
        <v>61.701024999999952</v>
      </c>
      <c r="AD95" s="17">
        <f t="shared" si="113"/>
        <v>1.1023929098716869</v>
      </c>
      <c r="AE95" s="17">
        <f t="shared" si="114"/>
        <v>1.8489991282288458</v>
      </c>
      <c r="AF95" s="17">
        <f t="shared" si="115"/>
        <v>0.62956457875105865</v>
      </c>
      <c r="AG95" s="17">
        <f t="shared" si="116"/>
        <v>1.1781665928411365</v>
      </c>
      <c r="AH95" s="17">
        <f t="shared" si="117"/>
        <v>1.0820111229106396E-32</v>
      </c>
      <c r="AI95" s="17">
        <f t="shared" si="118"/>
        <v>0.6995716058114031</v>
      </c>
      <c r="AJ95" s="17">
        <f t="shared" si="119"/>
        <v>-2.642233913887367E-34</v>
      </c>
      <c r="AK95" s="17">
        <f t="shared" si="120"/>
        <v>-1.2608934505591021</v>
      </c>
      <c r="AL95" s="17">
        <f t="shared" si="121"/>
        <v>2.9762095119828792E-2</v>
      </c>
      <c r="AM95" s="17">
        <f t="shared" si="122"/>
        <v>-0.24862820963746132</v>
      </c>
      <c r="AN95" s="40">
        <f t="shared" si="123"/>
        <v>1.2855170409591192</v>
      </c>
    </row>
    <row r="96" spans="1:40" ht="18.75" x14ac:dyDescent="0.25">
      <c r="A96" s="55"/>
      <c r="B96" s="2">
        <v>42.75</v>
      </c>
      <c r="C96" s="2">
        <v>7.7</v>
      </c>
      <c r="D96" s="2">
        <v>15.6</v>
      </c>
      <c r="E96" s="2">
        <v>43.58</v>
      </c>
      <c r="F96" s="2">
        <v>8.35</v>
      </c>
      <c r="G96" s="2">
        <v>16.899999999999999</v>
      </c>
      <c r="H96" s="17">
        <f t="shared" si="91"/>
        <v>17.396838793298052</v>
      </c>
      <c r="I96" s="17">
        <f t="shared" si="92"/>
        <v>18.85026525012314</v>
      </c>
      <c r="J96" s="17">
        <f t="shared" si="93"/>
        <v>18.123552021710594</v>
      </c>
      <c r="K96" s="18">
        <f t="shared" si="94"/>
        <v>0.34572127612646419</v>
      </c>
      <c r="L96" s="17">
        <f t="shared" si="95"/>
        <v>42.75</v>
      </c>
      <c r="M96" s="17">
        <f t="shared" si="96"/>
        <v>10.362053826173774</v>
      </c>
      <c r="N96" s="17">
        <f t="shared" si="97"/>
        <v>15.6</v>
      </c>
      <c r="O96" s="17">
        <f t="shared" si="98"/>
        <v>43.58</v>
      </c>
      <c r="P96" s="17">
        <f t="shared" si="99"/>
        <v>11.236772655655974</v>
      </c>
      <c r="Q96" s="17">
        <f t="shared" si="100"/>
        <v>16.899999999999999</v>
      </c>
      <c r="R96" s="17">
        <f t="shared" si="101"/>
        <v>18.727844496805353</v>
      </c>
      <c r="S96" s="17">
        <f t="shared" si="102"/>
        <v>20.294705213796473</v>
      </c>
      <c r="T96" s="17">
        <f t="shared" si="103"/>
        <v>56.406527021864619</v>
      </c>
      <c r="U96" s="17">
        <f t="shared" si="104"/>
        <v>56.380154565846041</v>
      </c>
      <c r="V96" s="17">
        <f t="shared" si="105"/>
        <v>-2.637245601857785E-2</v>
      </c>
      <c r="W96" s="17">
        <f t="shared" si="106"/>
        <v>0.82999999999999829</v>
      </c>
      <c r="X96" s="17">
        <f t="shared" si="107"/>
        <v>1.5668607169911191</v>
      </c>
      <c r="Y96" s="17">
        <f t="shared" si="108"/>
        <v>-8.9735277777865836E-3</v>
      </c>
      <c r="Z96" s="17">
        <f t="shared" si="109"/>
        <v>43.164999999999999</v>
      </c>
      <c r="AA96" s="17">
        <f t="shared" si="110"/>
        <v>19.511274855300911</v>
      </c>
      <c r="AB96" s="17">
        <f t="shared" si="111"/>
        <v>56.39334079385533</v>
      </c>
      <c r="AC96" s="17">
        <f t="shared" si="112"/>
        <v>46.717225000000013</v>
      </c>
      <c r="AD96" s="17">
        <f t="shared" si="113"/>
        <v>1.0857924973094424</v>
      </c>
      <c r="AE96" s="17">
        <f t="shared" si="114"/>
        <v>1.878007368488541</v>
      </c>
      <c r="AF96" s="17">
        <f t="shared" si="115"/>
        <v>0.62671978838494335</v>
      </c>
      <c r="AG96" s="17">
        <f t="shared" si="116"/>
        <v>1.1834215307265199</v>
      </c>
      <c r="AH96" s="17">
        <f t="shared" si="117"/>
        <v>1.8621393941322308E-32</v>
      </c>
      <c r="AI96" s="17">
        <f t="shared" si="118"/>
        <v>0.77440500731862505</v>
      </c>
      <c r="AJ96" s="17">
        <f t="shared" si="119"/>
        <v>-5.0337043440067252E-34</v>
      </c>
      <c r="AK96" s="17">
        <f t="shared" si="120"/>
        <v>0.764418617789965</v>
      </c>
      <c r="AL96" s="17">
        <f t="shared" si="121"/>
        <v>0.83432085692622215</v>
      </c>
      <c r="AM96" s="17">
        <f t="shared" si="122"/>
        <v>-7.582697749531059E-3</v>
      </c>
      <c r="AN96" s="40">
        <f t="shared" si="123"/>
        <v>1.1315850002678487</v>
      </c>
    </row>
    <row r="97" spans="1:40" ht="18.75" x14ac:dyDescent="0.25">
      <c r="A97" s="55"/>
      <c r="B97" s="2">
        <v>42.75</v>
      </c>
      <c r="C97" s="2">
        <v>7.7</v>
      </c>
      <c r="D97" s="2">
        <v>15.6</v>
      </c>
      <c r="E97" s="2">
        <v>42.47</v>
      </c>
      <c r="F97" s="2">
        <v>8.09</v>
      </c>
      <c r="G97" s="2">
        <v>16.2</v>
      </c>
      <c r="H97" s="17">
        <f t="shared" si="91"/>
        <v>17.396838793298052</v>
      </c>
      <c r="I97" s="17">
        <f t="shared" si="92"/>
        <v>18.107680690800798</v>
      </c>
      <c r="J97" s="17">
        <f t="shared" si="93"/>
        <v>17.752259742049425</v>
      </c>
      <c r="K97" s="18">
        <f t="shared" si="94"/>
        <v>0.35557282195585727</v>
      </c>
      <c r="L97" s="17">
        <f t="shared" si="95"/>
        <v>42.75</v>
      </c>
      <c r="M97" s="17">
        <f t="shared" si="96"/>
        <v>10.4379107290601</v>
      </c>
      <c r="N97" s="17">
        <f t="shared" si="97"/>
        <v>15.6</v>
      </c>
      <c r="O97" s="17">
        <f t="shared" si="98"/>
        <v>42.47</v>
      </c>
      <c r="P97" s="17">
        <f t="shared" si="99"/>
        <v>10.966584129622884</v>
      </c>
      <c r="Q97" s="17">
        <f t="shared" si="100"/>
        <v>16.2</v>
      </c>
      <c r="R97" s="17">
        <f t="shared" si="101"/>
        <v>18.769922226472541</v>
      </c>
      <c r="S97" s="17">
        <f t="shared" si="102"/>
        <v>19.562872168270601</v>
      </c>
      <c r="T97" s="17">
        <f t="shared" si="103"/>
        <v>56.213644493390511</v>
      </c>
      <c r="U97" s="17">
        <f t="shared" si="104"/>
        <v>55.903978449178894</v>
      </c>
      <c r="V97" s="17">
        <f t="shared" si="105"/>
        <v>-0.30966604421161747</v>
      </c>
      <c r="W97" s="17">
        <f t="shared" si="106"/>
        <v>-0.28000000000000114</v>
      </c>
      <c r="X97" s="17">
        <f t="shared" si="107"/>
        <v>0.79294994179806011</v>
      </c>
      <c r="Y97" s="17">
        <f t="shared" si="108"/>
        <v>-0.10356618301874339</v>
      </c>
      <c r="Z97" s="17">
        <f t="shared" si="109"/>
        <v>42.61</v>
      </c>
      <c r="AA97" s="17">
        <f t="shared" si="110"/>
        <v>19.166397197371573</v>
      </c>
      <c r="AB97" s="17">
        <f t="shared" si="111"/>
        <v>56.058811471284699</v>
      </c>
      <c r="AC97" s="17">
        <f t="shared" si="112"/>
        <v>54.612100000000005</v>
      </c>
      <c r="AD97" s="17">
        <f t="shared" si="113"/>
        <v>1.0948364970166156</v>
      </c>
      <c r="AE97" s="17">
        <f t="shared" si="114"/>
        <v>1.8624878738817208</v>
      </c>
      <c r="AF97" s="17">
        <f t="shared" si="115"/>
        <v>0.62794033861602205</v>
      </c>
      <c r="AG97" s="17">
        <f t="shared" si="116"/>
        <v>1.1805303091925001</v>
      </c>
      <c r="AH97" s="17">
        <f t="shared" si="117"/>
        <v>1.4733370093985514E-32</v>
      </c>
      <c r="AI97" s="17">
        <f t="shared" si="118"/>
        <v>0.73403175327834647</v>
      </c>
      <c r="AJ97" s="17">
        <f t="shared" si="119"/>
        <v>-3.7750639135008584E-34</v>
      </c>
      <c r="AK97" s="17">
        <f t="shared" si="120"/>
        <v>-0.25574594997790961</v>
      </c>
      <c r="AL97" s="17">
        <f t="shared" si="121"/>
        <v>0.42574770709536292</v>
      </c>
      <c r="AM97" s="17">
        <f t="shared" si="122"/>
        <v>-8.7728525233362414E-2</v>
      </c>
      <c r="AN97" s="40">
        <f t="shared" si="123"/>
        <v>0.50434452030995947</v>
      </c>
    </row>
    <row r="98" spans="1:40" ht="19.5" thickBot="1" x14ac:dyDescent="0.3">
      <c r="A98" s="56"/>
      <c r="B98" s="41">
        <v>42.75</v>
      </c>
      <c r="C98" s="41">
        <v>7.7</v>
      </c>
      <c r="D98" s="41">
        <v>15.6</v>
      </c>
      <c r="E98" s="41">
        <v>41.45</v>
      </c>
      <c r="F98" s="41">
        <v>7.91</v>
      </c>
      <c r="G98" s="41">
        <v>15.51</v>
      </c>
      <c r="H98" s="29">
        <f t="shared" si="91"/>
        <v>17.396838793298052</v>
      </c>
      <c r="I98" s="29">
        <f t="shared" si="92"/>
        <v>17.410577244881917</v>
      </c>
      <c r="J98" s="29">
        <f t="shared" si="93"/>
        <v>17.403708019089983</v>
      </c>
      <c r="K98" s="42">
        <f t="shared" si="94"/>
        <v>0.3645221199309121</v>
      </c>
      <c r="L98" s="29">
        <f t="shared" si="95"/>
        <v>42.75</v>
      </c>
      <c r="M98" s="29">
        <f t="shared" si="96"/>
        <v>10.506820323468023</v>
      </c>
      <c r="N98" s="29">
        <f t="shared" si="97"/>
        <v>15.6</v>
      </c>
      <c r="O98" s="29">
        <f t="shared" si="98"/>
        <v>41.45</v>
      </c>
      <c r="P98" s="29">
        <f t="shared" si="99"/>
        <v>10.793369968653515</v>
      </c>
      <c r="Q98" s="29">
        <f t="shared" si="100"/>
        <v>15.51</v>
      </c>
      <c r="R98" s="29">
        <f t="shared" si="101"/>
        <v>18.808329891557111</v>
      </c>
      <c r="S98" s="29">
        <f t="shared" si="102"/>
        <v>18.895950234910959</v>
      </c>
      <c r="T98" s="29">
        <f t="shared" si="103"/>
        <v>56.039176852387818</v>
      </c>
      <c r="U98" s="29">
        <f t="shared" si="104"/>
        <v>55.166040337222867</v>
      </c>
      <c r="V98" s="29">
        <f t="shared" si="105"/>
        <v>-0.87313651516495128</v>
      </c>
      <c r="W98" s="29">
        <f t="shared" si="106"/>
        <v>-1.2999999999999972</v>
      </c>
      <c r="X98" s="29">
        <f t="shared" si="107"/>
        <v>8.7620343353847829E-2</v>
      </c>
      <c r="Y98" s="29">
        <f t="shared" si="108"/>
        <v>-0.28728622415020888</v>
      </c>
      <c r="Z98" s="29">
        <f t="shared" si="109"/>
        <v>42.1</v>
      </c>
      <c r="AA98" s="29">
        <f t="shared" si="110"/>
        <v>18.852140063234035</v>
      </c>
      <c r="AB98" s="29">
        <f t="shared" si="111"/>
        <v>55.602608594805346</v>
      </c>
      <c r="AC98" s="29">
        <f t="shared" si="112"/>
        <v>62.409999999999975</v>
      </c>
      <c r="AD98" s="29">
        <f t="shared" si="113"/>
        <v>1.1031229871233545</v>
      </c>
      <c r="AE98" s="29">
        <f t="shared" si="114"/>
        <v>1.8483463028455316</v>
      </c>
      <c r="AF98" s="29">
        <f t="shared" si="115"/>
        <v>0.62962408342355924</v>
      </c>
      <c r="AG98" s="29">
        <f t="shared" si="116"/>
        <v>1.1780464211182944</v>
      </c>
      <c r="AH98" s="29">
        <f t="shared" si="117"/>
        <v>1.0699113438487681E-32</v>
      </c>
      <c r="AI98" s="29">
        <f t="shared" si="118"/>
        <v>0.6979199938813837</v>
      </c>
      <c r="AJ98" s="29">
        <f t="shared" si="119"/>
        <v>-2.6065184029202663E-34</v>
      </c>
      <c r="AK98" s="29">
        <f t="shared" si="120"/>
        <v>-1.1784724053208648</v>
      </c>
      <c r="AL98" s="29">
        <f t="shared" si="121"/>
        <v>4.7404722382897724E-2</v>
      </c>
      <c r="AM98" s="29">
        <f t="shared" si="122"/>
        <v>-0.24386664141595896</v>
      </c>
      <c r="AN98" s="43">
        <f t="shared" si="123"/>
        <v>1.2043734290503274</v>
      </c>
    </row>
    <row r="99" spans="1:40" ht="18.75" x14ac:dyDescent="0.25">
      <c r="H99" s="17"/>
      <c r="I99" s="17"/>
      <c r="J99" s="17"/>
      <c r="K99" s="18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28"/>
    </row>
    <row r="100" spans="1:40" ht="19.5" thickBot="1" x14ac:dyDescent="0.3">
      <c r="H100" s="17"/>
      <c r="I100" s="17"/>
      <c r="J100" s="17"/>
      <c r="K100" s="18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28"/>
    </row>
    <row r="101" spans="1:40" ht="18.75" x14ac:dyDescent="0.25">
      <c r="A101" s="35" t="s">
        <v>97</v>
      </c>
      <c r="B101" s="44">
        <f>J7</f>
        <v>41.610000000000007</v>
      </c>
      <c r="C101" s="44">
        <f>K7</f>
        <v>7.3599999999999994</v>
      </c>
      <c r="D101" s="44">
        <f>L7</f>
        <v>14.743333333333334</v>
      </c>
      <c r="E101" s="44">
        <f>C7</f>
        <v>69.27</v>
      </c>
      <c r="F101" s="44">
        <f>D7</f>
        <v>5.8433333333333328</v>
      </c>
      <c r="G101" s="44">
        <f>E7</f>
        <v>16.536666666666665</v>
      </c>
      <c r="H101" s="36">
        <f t="shared" si="91"/>
        <v>16.478333586190619</v>
      </c>
      <c r="I101" s="36">
        <f t="shared" si="92"/>
        <v>17.538696898255836</v>
      </c>
      <c r="J101" s="36">
        <f t="shared" si="93"/>
        <v>17.008515242223226</v>
      </c>
      <c r="K101" s="37">
        <f t="shared" si="94"/>
        <v>0.37429997412910088</v>
      </c>
      <c r="L101" s="36">
        <f t="shared" si="95"/>
        <v>41.610000000000007</v>
      </c>
      <c r="M101" s="36">
        <f t="shared" si="96"/>
        <v>10.114847809590181</v>
      </c>
      <c r="N101" s="36">
        <f t="shared" si="97"/>
        <v>14.743333333333334</v>
      </c>
      <c r="O101" s="36">
        <f t="shared" si="98"/>
        <v>69.27</v>
      </c>
      <c r="P101" s="36">
        <f t="shared" si="99"/>
        <v>8.0304928488277127</v>
      </c>
      <c r="Q101" s="36">
        <f t="shared" si="100"/>
        <v>16.536666666666665</v>
      </c>
      <c r="R101" s="36">
        <f t="shared" si="101"/>
        <v>17.87948612206036</v>
      </c>
      <c r="S101" s="36">
        <f t="shared" si="102"/>
        <v>18.383420787207083</v>
      </c>
      <c r="T101" s="36">
        <f t="shared" si="103"/>
        <v>55.547443361520081</v>
      </c>
      <c r="U101" s="36">
        <f t="shared" si="104"/>
        <v>64.097984307600768</v>
      </c>
      <c r="V101" s="36">
        <f t="shared" si="105"/>
        <v>8.5505409460806874</v>
      </c>
      <c r="W101" s="36">
        <f t="shared" si="106"/>
        <v>27.659999999999989</v>
      </c>
      <c r="X101" s="36">
        <f t="shared" si="107"/>
        <v>0.50393466514672269</v>
      </c>
      <c r="Y101" s="36">
        <f t="shared" si="108"/>
        <v>2.7030778568444931</v>
      </c>
      <c r="Z101" s="36">
        <f t="shared" si="109"/>
        <v>55.44</v>
      </c>
      <c r="AA101" s="36">
        <f t="shared" si="110"/>
        <v>18.131453454633721</v>
      </c>
      <c r="AB101" s="36">
        <f t="shared" si="111"/>
        <v>59.822713834560425</v>
      </c>
      <c r="AC101" s="36">
        <f t="shared" si="112"/>
        <v>29.593599999999974</v>
      </c>
      <c r="AD101" s="36">
        <f t="shared" si="113"/>
        <v>1.0630341993711354</v>
      </c>
      <c r="AE101" s="36">
        <f t="shared" si="114"/>
        <v>1.8159154054585174</v>
      </c>
      <c r="AF101" s="36">
        <f t="shared" si="115"/>
        <v>0.61483918595064702</v>
      </c>
      <c r="AG101" s="36">
        <f t="shared" si="116"/>
        <v>1.1672189212322357</v>
      </c>
      <c r="AH101" s="36">
        <f t="shared" si="117"/>
        <v>2.0123679113404464E-31</v>
      </c>
      <c r="AI101" s="36">
        <f t="shared" si="118"/>
        <v>0.61796718559804664</v>
      </c>
      <c r="AJ101" s="36">
        <f t="shared" si="119"/>
        <v>-4.3409037982454872E-33</v>
      </c>
      <c r="AK101" s="36">
        <f t="shared" si="120"/>
        <v>26.019859018988249</v>
      </c>
      <c r="AL101" s="36">
        <f t="shared" si="121"/>
        <v>0.27750998952480366</v>
      </c>
      <c r="AM101" s="36">
        <f t="shared" si="122"/>
        <v>2.3158276546706831</v>
      </c>
      <c r="AN101" s="38">
        <f t="shared" si="123"/>
        <v>26.12418674118771</v>
      </c>
    </row>
    <row r="102" spans="1:40" ht="18.75" x14ac:dyDescent="0.25">
      <c r="A102" s="39" t="s">
        <v>98</v>
      </c>
      <c r="B102" s="4">
        <f>J13</f>
        <v>42.930000000000007</v>
      </c>
      <c r="C102" s="4">
        <f>K13</f>
        <v>7.54</v>
      </c>
      <c r="D102" s="4">
        <f>L13</f>
        <v>15.5</v>
      </c>
      <c r="E102" s="4">
        <f>C13</f>
        <v>70.449999999999989</v>
      </c>
      <c r="F102" s="4">
        <f>D13</f>
        <v>4.9533333333333331</v>
      </c>
      <c r="G102" s="4">
        <f>E13</f>
        <v>15.903333333333334</v>
      </c>
      <c r="H102" s="17">
        <f t="shared" si="91"/>
        <v>17.236635402537235</v>
      </c>
      <c r="I102" s="17">
        <f t="shared" si="92"/>
        <v>16.65687612435844</v>
      </c>
      <c r="J102" s="17">
        <f t="shared" si="93"/>
        <v>16.94675576344784</v>
      </c>
      <c r="K102" s="18">
        <f t="shared" si="94"/>
        <v>0.37579150950247053</v>
      </c>
      <c r="L102" s="17">
        <f t="shared" si="95"/>
        <v>42.930000000000007</v>
      </c>
      <c r="M102" s="17">
        <f t="shared" si="96"/>
        <v>10.373467981648627</v>
      </c>
      <c r="N102" s="17">
        <f t="shared" si="97"/>
        <v>15.5</v>
      </c>
      <c r="O102" s="17">
        <f t="shared" si="98"/>
        <v>70.449999999999989</v>
      </c>
      <c r="P102" s="17">
        <f t="shared" si="99"/>
        <v>6.8147539437355702</v>
      </c>
      <c r="Q102" s="17">
        <f t="shared" si="100"/>
        <v>15.903333333333334</v>
      </c>
      <c r="R102" s="17">
        <f t="shared" si="101"/>
        <v>18.650974182768287</v>
      </c>
      <c r="S102" s="17">
        <f t="shared" si="102"/>
        <v>17.30193291007599</v>
      </c>
      <c r="T102" s="17">
        <f t="shared" si="103"/>
        <v>56.207345933660676</v>
      </c>
      <c r="U102" s="17">
        <f t="shared" si="104"/>
        <v>66.804332547936653</v>
      </c>
      <c r="V102" s="17">
        <f t="shared" si="105"/>
        <v>10.596986614275977</v>
      </c>
      <c r="W102" s="17">
        <f t="shared" si="106"/>
        <v>27.519999999999982</v>
      </c>
      <c r="X102" s="17">
        <f t="shared" si="107"/>
        <v>-1.3490412726922969</v>
      </c>
      <c r="Y102" s="17">
        <f t="shared" si="108"/>
        <v>3.3177117153227695</v>
      </c>
      <c r="Z102" s="17">
        <f t="shared" si="109"/>
        <v>56.69</v>
      </c>
      <c r="AA102" s="17">
        <f t="shared" si="110"/>
        <v>17.976453546422139</v>
      </c>
      <c r="AB102" s="17">
        <f t="shared" si="111"/>
        <v>61.505839240798664</v>
      </c>
      <c r="AC102" s="17">
        <f t="shared" si="112"/>
        <v>44.756099999999968</v>
      </c>
      <c r="AD102" s="17">
        <f t="shared" si="113"/>
        <v>1.0834263325103466</v>
      </c>
      <c r="AE102" s="17">
        <f t="shared" si="114"/>
        <v>1.8089404095889963</v>
      </c>
      <c r="AF102" s="17">
        <f t="shared" si="115"/>
        <v>0.60940373000879244</v>
      </c>
      <c r="AG102" s="17">
        <f t="shared" si="116"/>
        <v>1.1643237676527916</v>
      </c>
      <c r="AH102" s="17">
        <f t="shared" si="117"/>
        <v>6.3835513424299411E-31</v>
      </c>
      <c r="AI102" s="17">
        <f t="shared" si="118"/>
        <v>0.60135079632930977</v>
      </c>
      <c r="AJ102" s="17">
        <f t="shared" si="119"/>
        <v>-1.3399778188907538E-32</v>
      </c>
      <c r="AK102" s="17">
        <f t="shared" si="120"/>
        <v>25.400896373115586</v>
      </c>
      <c r="AL102" s="17">
        <f t="shared" si="121"/>
        <v>-0.74576324656200721</v>
      </c>
      <c r="AM102" s="17">
        <f t="shared" si="122"/>
        <v>2.8494752125614355</v>
      </c>
      <c r="AN102" s="40">
        <f t="shared" si="123"/>
        <v>25.57110103935068</v>
      </c>
    </row>
    <row r="103" spans="1:40" ht="18.75" x14ac:dyDescent="0.25">
      <c r="A103" s="39" t="s">
        <v>99</v>
      </c>
      <c r="B103" s="4">
        <f>J19</f>
        <v>42.5</v>
      </c>
      <c r="C103" s="4">
        <f>K19</f>
        <v>8.1166666666666654</v>
      </c>
      <c r="D103" s="4">
        <f>L19</f>
        <v>16.20333333333333</v>
      </c>
      <c r="E103" s="4">
        <f>C19</f>
        <v>70.40666666666668</v>
      </c>
      <c r="F103" s="4">
        <f>D19</f>
        <v>4.97</v>
      </c>
      <c r="G103" s="4">
        <f>E19</f>
        <v>15.88</v>
      </c>
      <c r="H103" s="17">
        <f t="shared" si="91"/>
        <v>18.122590567821391</v>
      </c>
      <c r="I103" s="17">
        <f t="shared" si="92"/>
        <v>16.639570306952042</v>
      </c>
      <c r="J103" s="17">
        <f t="shared" si="93"/>
        <v>17.381080437386714</v>
      </c>
      <c r="K103" s="18">
        <f t="shared" si="94"/>
        <v>0.36509271524382791</v>
      </c>
      <c r="L103" s="17">
        <f t="shared" si="95"/>
        <v>42.5</v>
      </c>
      <c r="M103" s="17">
        <f t="shared" si="96"/>
        <v>11.080002538729069</v>
      </c>
      <c r="N103" s="17">
        <f t="shared" si="97"/>
        <v>16.20333333333333</v>
      </c>
      <c r="O103" s="17">
        <f t="shared" si="98"/>
        <v>70.40666666666668</v>
      </c>
      <c r="P103" s="17">
        <f t="shared" si="99"/>
        <v>6.7845107947618244</v>
      </c>
      <c r="Q103" s="17">
        <f t="shared" si="100"/>
        <v>15.88</v>
      </c>
      <c r="R103" s="17">
        <f t="shared" si="101"/>
        <v>19.62942860526902</v>
      </c>
      <c r="S103" s="17">
        <f t="shared" si="102"/>
        <v>17.268583807719722</v>
      </c>
      <c r="T103" s="17">
        <f t="shared" si="103"/>
        <v>55.635286307285831</v>
      </c>
      <c r="U103" s="17">
        <f t="shared" si="104"/>
        <v>66.866072719350655</v>
      </c>
      <c r="V103" s="17">
        <f t="shared" si="105"/>
        <v>11.230786412064823</v>
      </c>
      <c r="W103" s="17">
        <f t="shared" si="106"/>
        <v>27.90666666666668</v>
      </c>
      <c r="X103" s="17">
        <f t="shared" si="107"/>
        <v>-2.3608447975492979</v>
      </c>
      <c r="Y103" s="17">
        <f t="shared" si="108"/>
        <v>3.6030827923903774</v>
      </c>
      <c r="Z103" s="17">
        <f t="shared" si="109"/>
        <v>56.45333333333334</v>
      </c>
      <c r="AA103" s="17">
        <f t="shared" si="110"/>
        <v>18.449006206494371</v>
      </c>
      <c r="AB103" s="17">
        <f t="shared" si="111"/>
        <v>61.250679513318246</v>
      </c>
      <c r="AC103" s="17">
        <f t="shared" si="112"/>
        <v>41.645511111111198</v>
      </c>
      <c r="AD103" s="17">
        <f t="shared" si="113"/>
        <v>1.0795625560041788</v>
      </c>
      <c r="AE103" s="17">
        <f t="shared" si="114"/>
        <v>1.8302052792922465</v>
      </c>
      <c r="AF103" s="17">
        <f t="shared" si="115"/>
        <v>0.61021114426636247</v>
      </c>
      <c r="AG103" s="17">
        <f t="shared" si="116"/>
        <v>1.1688668378176323</v>
      </c>
      <c r="AH103" s="17">
        <f t="shared" si="117"/>
        <v>5.3618016688360184E-31</v>
      </c>
      <c r="AI103" s="17">
        <f t="shared" si="118"/>
        <v>0.65267045807802815</v>
      </c>
      <c r="AJ103" s="17">
        <f t="shared" si="119"/>
        <v>-1.221552296194418E-32</v>
      </c>
      <c r="AK103" s="17">
        <f t="shared" si="120"/>
        <v>25.84997646635556</v>
      </c>
      <c r="AL103" s="17">
        <f t="shared" si="121"/>
        <v>-1.2899344266246753</v>
      </c>
      <c r="AM103" s="17">
        <f t="shared" si="122"/>
        <v>3.0825434307962918</v>
      </c>
      <c r="AN103" s="40">
        <f t="shared" si="123"/>
        <v>26.065058759551516</v>
      </c>
    </row>
    <row r="104" spans="1:40" ht="18.75" x14ac:dyDescent="0.25">
      <c r="A104" s="39"/>
      <c r="H104" s="17"/>
      <c r="I104" s="17"/>
      <c r="J104" s="17"/>
      <c r="K104" s="18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40"/>
    </row>
    <row r="105" spans="1:40" ht="18.75" x14ac:dyDescent="0.25">
      <c r="A105" s="55" t="s">
        <v>97</v>
      </c>
      <c r="B105" s="2">
        <v>41.65</v>
      </c>
      <c r="C105" s="2">
        <v>7.56</v>
      </c>
      <c r="D105" s="2">
        <v>15.01</v>
      </c>
      <c r="E105" s="2">
        <v>69.62</v>
      </c>
      <c r="F105" s="2">
        <v>5.76</v>
      </c>
      <c r="G105" s="2">
        <v>16.5</v>
      </c>
      <c r="H105" s="17">
        <f t="shared" si="91"/>
        <v>16.806358915600963</v>
      </c>
      <c r="I105" s="17">
        <f t="shared" si="92"/>
        <v>17.476487061191673</v>
      </c>
      <c r="J105" s="17">
        <f t="shared" si="93"/>
        <v>17.141422988396318</v>
      </c>
      <c r="K105" s="18">
        <f t="shared" si="94"/>
        <v>0.37105638768091997</v>
      </c>
      <c r="L105" s="17">
        <f t="shared" si="95"/>
        <v>41.65</v>
      </c>
      <c r="M105" s="17">
        <f t="shared" si="96"/>
        <v>10.365186290867756</v>
      </c>
      <c r="N105" s="17">
        <f t="shared" si="97"/>
        <v>15.01</v>
      </c>
      <c r="O105" s="17">
        <f t="shared" si="98"/>
        <v>69.62</v>
      </c>
      <c r="P105" s="17">
        <f t="shared" si="99"/>
        <v>7.8972847930420995</v>
      </c>
      <c r="Q105" s="17">
        <f t="shared" si="100"/>
        <v>16.5</v>
      </c>
      <c r="R105" s="17">
        <f t="shared" si="101"/>
        <v>18.241085133412234</v>
      </c>
      <c r="S105" s="17">
        <f t="shared" si="102"/>
        <v>18.29254239034077</v>
      </c>
      <c r="T105" s="17">
        <f t="shared" si="103"/>
        <v>55.372901745891795</v>
      </c>
      <c r="U105" s="17">
        <f t="shared" si="104"/>
        <v>64.423136130254321</v>
      </c>
      <c r="V105" s="17">
        <f t="shared" si="105"/>
        <v>9.0502343843625255</v>
      </c>
      <c r="W105" s="17">
        <f t="shared" si="106"/>
        <v>27.970000000000006</v>
      </c>
      <c r="X105" s="17">
        <f t="shared" si="107"/>
        <v>5.145725692853631E-2</v>
      </c>
      <c r="Y105" s="17">
        <f t="shared" si="108"/>
        <v>2.8823584013233825</v>
      </c>
      <c r="Z105" s="17">
        <f t="shared" si="109"/>
        <v>55.635000000000005</v>
      </c>
      <c r="AA105" s="17">
        <f t="shared" si="110"/>
        <v>18.266813761876502</v>
      </c>
      <c r="AB105" s="17">
        <f t="shared" si="111"/>
        <v>59.898018938073058</v>
      </c>
      <c r="AC105" s="17">
        <f t="shared" si="112"/>
        <v>31.753225000000057</v>
      </c>
      <c r="AD105" s="17">
        <f t="shared" si="113"/>
        <v>1.0662079880825874</v>
      </c>
      <c r="AE105" s="17">
        <f t="shared" si="114"/>
        <v>1.8220066192844424</v>
      </c>
      <c r="AF105" s="17">
        <f t="shared" si="115"/>
        <v>0.61459052002113901</v>
      </c>
      <c r="AG105" s="17">
        <f t="shared" si="116"/>
        <v>1.1683991585356146</v>
      </c>
      <c r="AH105" s="17">
        <f t="shared" si="117"/>
        <v>2.1194479496234651E-31</v>
      </c>
      <c r="AI105" s="17">
        <f t="shared" si="118"/>
        <v>0.63265350135393916</v>
      </c>
      <c r="AJ105" s="17">
        <f t="shared" si="119"/>
        <v>-4.6805407925746117E-33</v>
      </c>
      <c r="AK105" s="17">
        <f t="shared" si="120"/>
        <v>26.233155549978374</v>
      </c>
      <c r="AL105" s="17">
        <f t="shared" si="121"/>
        <v>2.8242080124135413E-2</v>
      </c>
      <c r="AM105" s="17">
        <f t="shared" si="122"/>
        <v>2.4669295422430104</v>
      </c>
      <c r="AN105" s="40">
        <f t="shared" si="123"/>
        <v>26.348908688802315</v>
      </c>
    </row>
    <row r="106" spans="1:40" ht="18.75" x14ac:dyDescent="0.25">
      <c r="A106" s="55"/>
      <c r="B106" s="2">
        <v>41.65</v>
      </c>
      <c r="C106" s="2">
        <v>7.56</v>
      </c>
      <c r="D106" s="2">
        <v>15.01</v>
      </c>
      <c r="E106" s="2">
        <v>69.38</v>
      </c>
      <c r="F106" s="2">
        <v>5.96</v>
      </c>
      <c r="G106" s="2">
        <v>16.64</v>
      </c>
      <c r="H106" s="17">
        <f t="shared" si="91"/>
        <v>16.806358915600963</v>
      </c>
      <c r="I106" s="17">
        <f t="shared" si="92"/>
        <v>17.67515770792442</v>
      </c>
      <c r="J106" s="17">
        <f t="shared" si="93"/>
        <v>17.24075831176269</v>
      </c>
      <c r="K106" s="18">
        <f t="shared" si="94"/>
        <v>0.36860230065537836</v>
      </c>
      <c r="L106" s="17">
        <f t="shared" si="95"/>
        <v>41.65</v>
      </c>
      <c r="M106" s="17">
        <f t="shared" si="96"/>
        <v>10.346633392954661</v>
      </c>
      <c r="N106" s="17">
        <f t="shared" si="97"/>
        <v>15.01</v>
      </c>
      <c r="O106" s="17">
        <f t="shared" si="98"/>
        <v>69.38</v>
      </c>
      <c r="P106" s="17">
        <f t="shared" si="99"/>
        <v>8.1568697119060563</v>
      </c>
      <c r="Q106" s="17">
        <f t="shared" si="100"/>
        <v>16.64</v>
      </c>
      <c r="R106" s="17">
        <f t="shared" si="101"/>
        <v>18.230549157066125</v>
      </c>
      <c r="S106" s="17">
        <f t="shared" si="102"/>
        <v>18.531705898190012</v>
      </c>
      <c r="T106" s="17">
        <f t="shared" si="103"/>
        <v>55.42088223921737</v>
      </c>
      <c r="U106" s="17">
        <f t="shared" si="104"/>
        <v>63.886068028702809</v>
      </c>
      <c r="V106" s="17">
        <f t="shared" si="105"/>
        <v>8.4651857894854388</v>
      </c>
      <c r="W106" s="17">
        <f t="shared" si="106"/>
        <v>27.729999999999997</v>
      </c>
      <c r="X106" s="17">
        <f t="shared" si="107"/>
        <v>0.30115674112388646</v>
      </c>
      <c r="Y106" s="17">
        <f t="shared" si="108"/>
        <v>2.7131659728286421</v>
      </c>
      <c r="Z106" s="17">
        <f t="shared" si="109"/>
        <v>55.515000000000001</v>
      </c>
      <c r="AA106" s="17">
        <f t="shared" si="110"/>
        <v>18.381127527628067</v>
      </c>
      <c r="AB106" s="17">
        <f t="shared" si="111"/>
        <v>59.653475133960086</v>
      </c>
      <c r="AC106" s="17">
        <f t="shared" si="112"/>
        <v>30.415225000000007</v>
      </c>
      <c r="AD106" s="17">
        <f t="shared" si="113"/>
        <v>1.0642541877164085</v>
      </c>
      <c r="AE106" s="17">
        <f t="shared" si="114"/>
        <v>1.8271507387432631</v>
      </c>
      <c r="AF106" s="17">
        <f t="shared" si="115"/>
        <v>0.61539989689375463</v>
      </c>
      <c r="AG106" s="17">
        <f t="shared" si="116"/>
        <v>1.169676159779399</v>
      </c>
      <c r="AH106" s="17">
        <f t="shared" si="117"/>
        <v>1.7909281937859248E-31</v>
      </c>
      <c r="AI106" s="17">
        <f t="shared" si="118"/>
        <v>0.64518000911508666</v>
      </c>
      <c r="AJ106" s="17">
        <f t="shared" si="119"/>
        <v>-4.0333549109928435E-33</v>
      </c>
      <c r="AK106" s="17">
        <f t="shared" si="120"/>
        <v>26.055805389406842</v>
      </c>
      <c r="AL106" s="17">
        <f t="shared" si="121"/>
        <v>0.16482315045940096</v>
      </c>
      <c r="AM106" s="17">
        <f t="shared" si="122"/>
        <v>2.3195873064048302</v>
      </c>
      <c r="AN106" s="40">
        <f t="shared" si="123"/>
        <v>26.159370145964992</v>
      </c>
    </row>
    <row r="107" spans="1:40" ht="18.75" x14ac:dyDescent="0.25">
      <c r="A107" s="55"/>
      <c r="B107" s="2">
        <v>41.65</v>
      </c>
      <c r="C107" s="2">
        <v>7.56</v>
      </c>
      <c r="D107" s="2">
        <v>15.01</v>
      </c>
      <c r="E107" s="2">
        <v>68.81</v>
      </c>
      <c r="F107" s="2">
        <v>5.81</v>
      </c>
      <c r="G107" s="2">
        <v>16.47</v>
      </c>
      <c r="H107" s="17">
        <f t="shared" si="91"/>
        <v>16.806358915600963</v>
      </c>
      <c r="I107" s="17">
        <f t="shared" si="92"/>
        <v>17.464735898375331</v>
      </c>
      <c r="J107" s="17">
        <f t="shared" si="93"/>
        <v>17.135547406988145</v>
      </c>
      <c r="K107" s="18">
        <f t="shared" si="94"/>
        <v>0.37120074849329926</v>
      </c>
      <c r="L107" s="17">
        <f t="shared" si="95"/>
        <v>41.65</v>
      </c>
      <c r="M107" s="17">
        <f t="shared" si="96"/>
        <v>10.366277658609341</v>
      </c>
      <c r="N107" s="17">
        <f t="shared" si="97"/>
        <v>15.01</v>
      </c>
      <c r="O107" s="17">
        <f t="shared" si="98"/>
        <v>68.81</v>
      </c>
      <c r="P107" s="17">
        <f t="shared" si="99"/>
        <v>7.9666763487460681</v>
      </c>
      <c r="Q107" s="17">
        <f t="shared" si="100"/>
        <v>16.47</v>
      </c>
      <c r="R107" s="17">
        <f t="shared" si="101"/>
        <v>18.241705306669743</v>
      </c>
      <c r="S107" s="17">
        <f t="shared" si="102"/>
        <v>18.295595974049874</v>
      </c>
      <c r="T107" s="17">
        <f t="shared" si="103"/>
        <v>55.370081036581745</v>
      </c>
      <c r="U107" s="17">
        <f t="shared" si="104"/>
        <v>64.18655869503435</v>
      </c>
      <c r="V107" s="17">
        <f t="shared" si="105"/>
        <v>8.8164776584526052</v>
      </c>
      <c r="W107" s="17">
        <f t="shared" si="106"/>
        <v>27.160000000000004</v>
      </c>
      <c r="X107" s="17">
        <f t="shared" si="107"/>
        <v>5.3890667380130708E-2</v>
      </c>
      <c r="Y107" s="17">
        <f t="shared" si="108"/>
        <v>2.8083415465834722</v>
      </c>
      <c r="Z107" s="17">
        <f t="shared" si="109"/>
        <v>55.230000000000004</v>
      </c>
      <c r="AA107" s="17">
        <f t="shared" si="110"/>
        <v>18.268650640359809</v>
      </c>
      <c r="AB107" s="17">
        <f t="shared" si="111"/>
        <v>59.778319865808044</v>
      </c>
      <c r="AC107" s="17">
        <f t="shared" si="112"/>
        <v>27.352900000000041</v>
      </c>
      <c r="AD107" s="17">
        <f t="shared" si="113"/>
        <v>1.0596240326607307</v>
      </c>
      <c r="AE107" s="17">
        <f t="shared" si="114"/>
        <v>1.8220892788161913</v>
      </c>
      <c r="AF107" s="17">
        <f t="shared" si="115"/>
        <v>0.61498601933786479</v>
      </c>
      <c r="AG107" s="17">
        <f t="shared" si="116"/>
        <v>1.1685244710398353</v>
      </c>
      <c r="AH107" s="17">
        <f t="shared" si="117"/>
        <v>1.9517779078906228E-31</v>
      </c>
      <c r="AI107" s="17">
        <f t="shared" si="118"/>
        <v>0.63285390034143774</v>
      </c>
      <c r="AJ107" s="17">
        <f t="shared" si="119"/>
        <v>-4.3116273907288466E-33</v>
      </c>
      <c r="AK107" s="17">
        <f t="shared" si="120"/>
        <v>25.631732730524114</v>
      </c>
      <c r="AL107" s="17">
        <f t="shared" si="121"/>
        <v>2.9576304523971184E-2</v>
      </c>
      <c r="AM107" s="17">
        <f t="shared" si="122"/>
        <v>2.403322836777575</v>
      </c>
      <c r="AN107" s="40">
        <f t="shared" si="123"/>
        <v>25.744175228283915</v>
      </c>
    </row>
    <row r="108" spans="1:40" ht="18.75" x14ac:dyDescent="0.25">
      <c r="A108" s="55"/>
      <c r="B108" s="2">
        <v>42.06</v>
      </c>
      <c r="C108" s="2">
        <v>7.31</v>
      </c>
      <c r="D108" s="2">
        <v>14.84</v>
      </c>
      <c r="E108" s="2">
        <v>69.62</v>
      </c>
      <c r="F108" s="2">
        <v>5.76</v>
      </c>
      <c r="G108" s="2">
        <v>16.5</v>
      </c>
      <c r="H108" s="17">
        <f t="shared" si="91"/>
        <v>16.542723475897191</v>
      </c>
      <c r="I108" s="17">
        <f t="shared" si="92"/>
        <v>17.476487061191673</v>
      </c>
      <c r="J108" s="17">
        <f t="shared" si="93"/>
        <v>17.009605268544433</v>
      </c>
      <c r="K108" s="18">
        <f t="shared" si="94"/>
        <v>0.37427355943969642</v>
      </c>
      <c r="L108" s="17">
        <f t="shared" si="95"/>
        <v>42.06</v>
      </c>
      <c r="M108" s="17">
        <f t="shared" si="96"/>
        <v>10.04593971950418</v>
      </c>
      <c r="N108" s="17">
        <f t="shared" si="97"/>
        <v>14.84</v>
      </c>
      <c r="O108" s="17">
        <f t="shared" si="98"/>
        <v>69.62</v>
      </c>
      <c r="P108" s="17">
        <f t="shared" si="99"/>
        <v>7.915815702372651</v>
      </c>
      <c r="Q108" s="17">
        <f t="shared" si="100"/>
        <v>16.5</v>
      </c>
      <c r="R108" s="17">
        <f t="shared" si="101"/>
        <v>17.920560952378466</v>
      </c>
      <c r="S108" s="17">
        <f t="shared" si="102"/>
        <v>18.300550216699207</v>
      </c>
      <c r="T108" s="17">
        <f t="shared" si="103"/>
        <v>55.903959658958378</v>
      </c>
      <c r="U108" s="17">
        <f t="shared" si="104"/>
        <v>64.370804393178133</v>
      </c>
      <c r="V108" s="17">
        <f t="shared" si="105"/>
        <v>8.4668447342197553</v>
      </c>
      <c r="W108" s="17">
        <f t="shared" si="106"/>
        <v>27.560000000000002</v>
      </c>
      <c r="X108" s="17">
        <f t="shared" si="107"/>
        <v>0.37998926432074143</v>
      </c>
      <c r="Y108" s="17">
        <f t="shared" si="108"/>
        <v>2.67369341686019</v>
      </c>
      <c r="Z108" s="17">
        <f t="shared" si="109"/>
        <v>55.84</v>
      </c>
      <c r="AA108" s="17">
        <f t="shared" si="110"/>
        <v>18.110555584538837</v>
      </c>
      <c r="AB108" s="17">
        <f t="shared" si="111"/>
        <v>60.137382026068252</v>
      </c>
      <c r="AC108" s="17">
        <f t="shared" si="112"/>
        <v>34.105600000000038</v>
      </c>
      <c r="AD108" s="17">
        <f t="shared" si="113"/>
        <v>1.06954979344779</v>
      </c>
      <c r="AE108" s="17">
        <f t="shared" si="114"/>
        <v>1.8149750013042476</v>
      </c>
      <c r="AF108" s="17">
        <f t="shared" si="115"/>
        <v>0.61380351014704537</v>
      </c>
      <c r="AG108" s="17">
        <f t="shared" si="116"/>
        <v>1.1667448388275468</v>
      </c>
      <c r="AH108" s="17">
        <f t="shared" si="117"/>
        <v>2.4988331934338746E-31</v>
      </c>
      <c r="AI108" s="17">
        <f t="shared" si="118"/>
        <v>0.61571424406752995</v>
      </c>
      <c r="AJ108" s="17">
        <f t="shared" si="119"/>
        <v>-5.3706126483354316E-33</v>
      </c>
      <c r="AK108" s="17">
        <f t="shared" si="120"/>
        <v>25.767851266800644</v>
      </c>
      <c r="AL108" s="17">
        <f t="shared" si="121"/>
        <v>0.20936335985216312</v>
      </c>
      <c r="AM108" s="17">
        <f t="shared" si="122"/>
        <v>2.2915836675540513</v>
      </c>
      <c r="AN108" s="40">
        <f t="shared" si="123"/>
        <v>25.870395196629843</v>
      </c>
    </row>
    <row r="109" spans="1:40" ht="18.75" x14ac:dyDescent="0.25">
      <c r="A109" s="55"/>
      <c r="B109" s="2">
        <v>42.06</v>
      </c>
      <c r="C109" s="2">
        <v>7.31</v>
      </c>
      <c r="D109" s="2">
        <v>14.84</v>
      </c>
      <c r="E109" s="2">
        <v>69.38</v>
      </c>
      <c r="F109" s="2">
        <v>5.96</v>
      </c>
      <c r="G109" s="2">
        <v>16.64</v>
      </c>
      <c r="H109" s="17">
        <f t="shared" si="91"/>
        <v>16.542723475897191</v>
      </c>
      <c r="I109" s="17">
        <f t="shared" si="92"/>
        <v>17.67515770792442</v>
      </c>
      <c r="J109" s="17">
        <f t="shared" si="93"/>
        <v>17.108940591910805</v>
      </c>
      <c r="K109" s="18">
        <f t="shared" si="94"/>
        <v>0.37185335015280524</v>
      </c>
      <c r="L109" s="17">
        <f t="shared" si="95"/>
        <v>42.06</v>
      </c>
      <c r="M109" s="17">
        <f t="shared" si="96"/>
        <v>10.028247989617006</v>
      </c>
      <c r="N109" s="17">
        <f t="shared" si="97"/>
        <v>14.84</v>
      </c>
      <c r="O109" s="17">
        <f t="shared" si="98"/>
        <v>69.38</v>
      </c>
      <c r="P109" s="17">
        <f t="shared" si="99"/>
        <v>8.1762459669107184</v>
      </c>
      <c r="Q109" s="17">
        <f t="shared" si="100"/>
        <v>16.64</v>
      </c>
      <c r="R109" s="17">
        <f t="shared" si="101"/>
        <v>17.910649283073393</v>
      </c>
      <c r="S109" s="17">
        <f t="shared" si="102"/>
        <v>18.540242665926026</v>
      </c>
      <c r="T109" s="17">
        <f t="shared" si="103"/>
        <v>55.95082631333662</v>
      </c>
      <c r="U109" s="17">
        <f t="shared" si="104"/>
        <v>63.832301122666287</v>
      </c>
      <c r="V109" s="17">
        <f t="shared" si="105"/>
        <v>7.8814748093296672</v>
      </c>
      <c r="W109" s="17">
        <f t="shared" si="106"/>
        <v>27.319999999999993</v>
      </c>
      <c r="X109" s="17">
        <f t="shared" si="107"/>
        <v>0.629593382852633</v>
      </c>
      <c r="Y109" s="17">
        <f t="shared" si="108"/>
        <v>2.5047003142843991</v>
      </c>
      <c r="Z109" s="17">
        <f t="shared" si="109"/>
        <v>55.72</v>
      </c>
      <c r="AA109" s="17">
        <f t="shared" si="110"/>
        <v>18.22544597449971</v>
      </c>
      <c r="AB109" s="17">
        <f t="shared" si="111"/>
        <v>59.89156371800145</v>
      </c>
      <c r="AC109" s="17">
        <f t="shared" si="112"/>
        <v>32.718399999999988</v>
      </c>
      <c r="AD109" s="17">
        <f t="shared" si="113"/>
        <v>1.0675930753077174</v>
      </c>
      <c r="AE109" s="17">
        <f t="shared" si="114"/>
        <v>1.8201450688524869</v>
      </c>
      <c r="AF109" s="17">
        <f t="shared" si="115"/>
        <v>0.614611815855584</v>
      </c>
      <c r="AG109" s="17">
        <f t="shared" si="116"/>
        <v>1.1680236166774767</v>
      </c>
      <c r="AH109" s="17">
        <f t="shared" si="117"/>
        <v>2.110051361171149E-31</v>
      </c>
      <c r="AI109" s="17">
        <f t="shared" si="118"/>
        <v>0.62814813385260548</v>
      </c>
      <c r="AJ109" s="17">
        <f t="shared" si="119"/>
        <v>-4.6266054362701304E-33</v>
      </c>
      <c r="AK109" s="17">
        <f t="shared" si="120"/>
        <v>25.590274639169444</v>
      </c>
      <c r="AL109" s="17">
        <f t="shared" si="121"/>
        <v>0.34590285885814642</v>
      </c>
      <c r="AM109" s="17">
        <f t="shared" si="122"/>
        <v>2.1443918415016223</v>
      </c>
      <c r="AN109" s="40">
        <f t="shared" si="123"/>
        <v>25.682293925305498</v>
      </c>
    </row>
    <row r="110" spans="1:40" ht="18.75" x14ac:dyDescent="0.25">
      <c r="A110" s="55"/>
      <c r="B110" s="2">
        <v>42.06</v>
      </c>
      <c r="C110" s="2">
        <v>7.31</v>
      </c>
      <c r="D110" s="2">
        <v>14.84</v>
      </c>
      <c r="E110" s="2">
        <v>68.81</v>
      </c>
      <c r="F110" s="2">
        <v>5.81</v>
      </c>
      <c r="G110" s="2">
        <v>16.47</v>
      </c>
      <c r="H110" s="17">
        <f t="shared" si="91"/>
        <v>16.542723475897191</v>
      </c>
      <c r="I110" s="17">
        <f t="shared" si="92"/>
        <v>17.464735898375331</v>
      </c>
      <c r="J110" s="17">
        <f t="shared" si="93"/>
        <v>17.003729687136261</v>
      </c>
      <c r="K110" s="18">
        <f t="shared" si="94"/>
        <v>0.37441590605780306</v>
      </c>
      <c r="L110" s="17">
        <f t="shared" si="95"/>
        <v>42.06</v>
      </c>
      <c r="M110" s="17">
        <f t="shared" si="96"/>
        <v>10.046980273282539</v>
      </c>
      <c r="N110" s="17">
        <f t="shared" si="97"/>
        <v>14.84</v>
      </c>
      <c r="O110" s="17">
        <f t="shared" si="98"/>
        <v>68.81</v>
      </c>
      <c r="P110" s="17">
        <f t="shared" si="99"/>
        <v>7.9853564141958344</v>
      </c>
      <c r="Q110" s="17">
        <f t="shared" si="100"/>
        <v>16.47</v>
      </c>
      <c r="R110" s="17">
        <f t="shared" si="101"/>
        <v>17.921144288569536</v>
      </c>
      <c r="S110" s="17">
        <f t="shared" si="102"/>
        <v>18.303737789362547</v>
      </c>
      <c r="T110" s="17">
        <f t="shared" si="103"/>
        <v>55.901204772351598</v>
      </c>
      <c r="U110" s="17">
        <f t="shared" si="104"/>
        <v>64.133919609071924</v>
      </c>
      <c r="V110" s="17">
        <f t="shared" si="105"/>
        <v>8.2327148367203264</v>
      </c>
      <c r="W110" s="17">
        <f t="shared" si="106"/>
        <v>26.75</v>
      </c>
      <c r="X110" s="17">
        <f t="shared" si="107"/>
        <v>0.38259350079301058</v>
      </c>
      <c r="Y110" s="17">
        <f t="shared" si="108"/>
        <v>2.6001567547950843</v>
      </c>
      <c r="Z110" s="17">
        <f t="shared" si="109"/>
        <v>55.435000000000002</v>
      </c>
      <c r="AA110" s="17">
        <f t="shared" si="110"/>
        <v>18.11244103896604</v>
      </c>
      <c r="AB110" s="17">
        <f t="shared" si="111"/>
        <v>60.017562190711757</v>
      </c>
      <c r="AC110" s="17">
        <f t="shared" si="112"/>
        <v>29.539225000000023</v>
      </c>
      <c r="AD110" s="17">
        <f t="shared" si="113"/>
        <v>1.0629529015425827</v>
      </c>
      <c r="AE110" s="17">
        <f t="shared" si="114"/>
        <v>1.8150598467534718</v>
      </c>
      <c r="AF110" s="17">
        <f t="shared" si="115"/>
        <v>0.61419682435875145</v>
      </c>
      <c r="AG110" s="17">
        <f t="shared" si="116"/>
        <v>1.1668690565127711</v>
      </c>
      <c r="AH110" s="17">
        <f t="shared" si="117"/>
        <v>2.3011696984383845E-31</v>
      </c>
      <c r="AI110" s="17">
        <f t="shared" si="118"/>
        <v>0.61591734951959287</v>
      </c>
      <c r="AJ110" s="17">
        <f t="shared" si="119"/>
        <v>-4.9474162093679239E-33</v>
      </c>
      <c r="AK110" s="17">
        <f t="shared" si="120"/>
        <v>25.16574343151024</v>
      </c>
      <c r="AL110" s="17">
        <f t="shared" si="121"/>
        <v>0.2107883668284222</v>
      </c>
      <c r="AM110" s="17">
        <f t="shared" si="122"/>
        <v>2.2283192276653079</v>
      </c>
      <c r="AN110" s="40">
        <f t="shared" si="123"/>
        <v>25.265084222629731</v>
      </c>
    </row>
    <row r="111" spans="1:40" ht="18.75" x14ac:dyDescent="0.25">
      <c r="A111" s="55"/>
      <c r="B111" s="2">
        <v>41.12</v>
      </c>
      <c r="C111" s="2">
        <v>7.21</v>
      </c>
      <c r="D111" s="2">
        <v>14.38</v>
      </c>
      <c r="E111" s="2">
        <v>69.62</v>
      </c>
      <c r="F111" s="2">
        <v>5.76</v>
      </c>
      <c r="G111" s="2">
        <v>16.5</v>
      </c>
      <c r="H111" s="17">
        <f t="shared" si="91"/>
        <v>16.086282976498953</v>
      </c>
      <c r="I111" s="17">
        <f t="shared" si="92"/>
        <v>17.476487061191673</v>
      </c>
      <c r="J111" s="17">
        <f t="shared" si="93"/>
        <v>16.781385018845313</v>
      </c>
      <c r="K111" s="18">
        <f t="shared" si="94"/>
        <v>0.37973579015565434</v>
      </c>
      <c r="L111" s="17">
        <f t="shared" si="95"/>
        <v>41.12</v>
      </c>
      <c r="M111" s="17">
        <f t="shared" si="96"/>
        <v>9.9478950470222678</v>
      </c>
      <c r="N111" s="17">
        <f t="shared" si="97"/>
        <v>14.38</v>
      </c>
      <c r="O111" s="17">
        <f t="shared" si="98"/>
        <v>69.62</v>
      </c>
      <c r="P111" s="17">
        <f t="shared" si="99"/>
        <v>7.9472781512965689</v>
      </c>
      <c r="Q111" s="17">
        <f t="shared" si="100"/>
        <v>16.5</v>
      </c>
      <c r="R111" s="17">
        <f t="shared" si="101"/>
        <v>17.485565929262062</v>
      </c>
      <c r="S111" s="17">
        <f t="shared" si="102"/>
        <v>18.314181117758878</v>
      </c>
      <c r="T111" s="17">
        <f t="shared" si="103"/>
        <v>55.325024234965909</v>
      </c>
      <c r="U111" s="17">
        <f t="shared" si="104"/>
        <v>64.282058631385553</v>
      </c>
      <c r="V111" s="17">
        <f t="shared" si="105"/>
        <v>8.9570343964196439</v>
      </c>
      <c r="W111" s="17">
        <f t="shared" si="106"/>
        <v>28.500000000000007</v>
      </c>
      <c r="X111" s="17">
        <f t="shared" si="107"/>
        <v>0.82861518849681559</v>
      </c>
      <c r="Y111" s="17">
        <f t="shared" si="108"/>
        <v>2.7946851044179422</v>
      </c>
      <c r="Z111" s="17">
        <f t="shared" si="109"/>
        <v>55.370000000000005</v>
      </c>
      <c r="AA111" s="17">
        <f t="shared" si="110"/>
        <v>17.899873523510472</v>
      </c>
      <c r="AB111" s="17">
        <f t="shared" si="111"/>
        <v>59.803541433175731</v>
      </c>
      <c r="AC111" s="17">
        <f t="shared" si="112"/>
        <v>28.83690000000005</v>
      </c>
      <c r="AD111" s="17">
        <f t="shared" si="113"/>
        <v>1.06189645639582</v>
      </c>
      <c r="AE111" s="17">
        <f t="shared" si="114"/>
        <v>1.8054943085579711</v>
      </c>
      <c r="AF111" s="17">
        <f t="shared" si="115"/>
        <v>0.61490257701593554</v>
      </c>
      <c r="AG111" s="17">
        <f t="shared" si="116"/>
        <v>1.1651001753679886</v>
      </c>
      <c r="AH111" s="17">
        <f t="shared" si="117"/>
        <v>1.9859750784975954E-31</v>
      </c>
      <c r="AI111" s="17">
        <f t="shared" si="118"/>
        <v>0.59322227636223712</v>
      </c>
      <c r="AJ111" s="17">
        <f t="shared" si="119"/>
        <v>-4.1124308522445895E-33</v>
      </c>
      <c r="AK111" s="17">
        <f t="shared" si="120"/>
        <v>26.838774937371749</v>
      </c>
      <c r="AL111" s="17">
        <f t="shared" si="121"/>
        <v>0.45894090309186386</v>
      </c>
      <c r="AM111" s="17">
        <f t="shared" si="122"/>
        <v>2.3986650791939508</v>
      </c>
      <c r="AN111" s="40">
        <f t="shared" si="123"/>
        <v>26.949657902347649</v>
      </c>
    </row>
    <row r="112" spans="1:40" ht="18.75" x14ac:dyDescent="0.25">
      <c r="A112" s="55"/>
      <c r="B112" s="2">
        <v>41.12</v>
      </c>
      <c r="C112" s="2">
        <v>7.21</v>
      </c>
      <c r="D112" s="2">
        <v>14.38</v>
      </c>
      <c r="E112" s="2">
        <v>69.38</v>
      </c>
      <c r="F112" s="2">
        <v>5.96</v>
      </c>
      <c r="G112" s="2">
        <v>16.64</v>
      </c>
      <c r="H112" s="17">
        <f t="shared" si="91"/>
        <v>16.086282976498953</v>
      </c>
      <c r="I112" s="17">
        <f t="shared" si="92"/>
        <v>17.67515770792442</v>
      </c>
      <c r="J112" s="17">
        <f t="shared" si="93"/>
        <v>16.880720342211688</v>
      </c>
      <c r="K112" s="18">
        <f t="shared" si="94"/>
        <v>0.37737521162745441</v>
      </c>
      <c r="L112" s="17">
        <f t="shared" si="95"/>
        <v>41.12</v>
      </c>
      <c r="M112" s="17">
        <f t="shared" si="96"/>
        <v>9.9308752758339462</v>
      </c>
      <c r="N112" s="17">
        <f t="shared" si="97"/>
        <v>14.38</v>
      </c>
      <c r="O112" s="17">
        <f t="shared" si="98"/>
        <v>69.38</v>
      </c>
      <c r="P112" s="17">
        <f t="shared" si="99"/>
        <v>8.2091562612996292</v>
      </c>
      <c r="Q112" s="17">
        <f t="shared" si="100"/>
        <v>16.64</v>
      </c>
      <c r="R112" s="17">
        <f t="shared" si="101"/>
        <v>17.475888639613437</v>
      </c>
      <c r="S112" s="17">
        <f t="shared" si="102"/>
        <v>18.55477961395486</v>
      </c>
      <c r="T112" s="17">
        <f t="shared" si="103"/>
        <v>55.370914051395872</v>
      </c>
      <c r="U112" s="17">
        <f t="shared" si="104"/>
        <v>63.741092333474619</v>
      </c>
      <c r="V112" s="17">
        <f t="shared" si="105"/>
        <v>8.3701782820787471</v>
      </c>
      <c r="W112" s="17">
        <f t="shared" si="106"/>
        <v>28.259999999999998</v>
      </c>
      <c r="X112" s="17">
        <f t="shared" si="107"/>
        <v>1.078890974341423</v>
      </c>
      <c r="Y112" s="17">
        <f t="shared" si="108"/>
        <v>2.6282904387631216</v>
      </c>
      <c r="Z112" s="17">
        <f t="shared" si="109"/>
        <v>55.25</v>
      </c>
      <c r="AA112" s="17">
        <f t="shared" si="110"/>
        <v>18.015334126784147</v>
      </c>
      <c r="AB112" s="17">
        <f t="shared" si="111"/>
        <v>59.556003192435242</v>
      </c>
      <c r="AC112" s="17">
        <f t="shared" si="112"/>
        <v>27.5625</v>
      </c>
      <c r="AD112" s="17">
        <f t="shared" si="113"/>
        <v>1.0599483906653382</v>
      </c>
      <c r="AE112" s="17">
        <f t="shared" si="114"/>
        <v>1.8106900357052864</v>
      </c>
      <c r="AF112" s="17">
        <f t="shared" si="115"/>
        <v>0.61572400751506218</v>
      </c>
      <c r="AG112" s="17">
        <f t="shared" si="116"/>
        <v>1.1663871058789961</v>
      </c>
      <c r="AH112" s="17">
        <f t="shared" si="117"/>
        <v>1.6745593362164455E-31</v>
      </c>
      <c r="AI112" s="17">
        <f t="shared" si="118"/>
        <v>0.60549841037449381</v>
      </c>
      <c r="AJ112" s="17">
        <f t="shared" si="119"/>
        <v>-3.5393288119077322E-33</v>
      </c>
      <c r="AK112" s="17">
        <f t="shared" si="120"/>
        <v>26.661675463520414</v>
      </c>
      <c r="AL112" s="17">
        <f t="shared" si="121"/>
        <v>0.59584520435115862</v>
      </c>
      <c r="AM112" s="17">
        <f t="shared" si="122"/>
        <v>2.2533603342454875</v>
      </c>
      <c r="AN112" s="40">
        <f t="shared" si="123"/>
        <v>26.763363070167131</v>
      </c>
    </row>
    <row r="113" spans="1:40" ht="18.75" x14ac:dyDescent="0.25">
      <c r="A113" s="55"/>
      <c r="B113" s="2">
        <v>41.12</v>
      </c>
      <c r="C113" s="2">
        <v>7.21</v>
      </c>
      <c r="D113" s="2">
        <v>14.38</v>
      </c>
      <c r="E113" s="2">
        <v>68.81</v>
      </c>
      <c r="F113" s="2">
        <v>5.81</v>
      </c>
      <c r="G113" s="2">
        <v>16.47</v>
      </c>
      <c r="H113" s="17">
        <f t="shared" si="91"/>
        <v>16.086282976498953</v>
      </c>
      <c r="I113" s="17">
        <f t="shared" si="92"/>
        <v>17.464735898375331</v>
      </c>
      <c r="J113" s="17">
        <f t="shared" si="93"/>
        <v>16.775509437437144</v>
      </c>
      <c r="K113" s="18">
        <f t="shared" si="94"/>
        <v>0.37987459409980551</v>
      </c>
      <c r="L113" s="17">
        <f t="shared" si="95"/>
        <v>41.12</v>
      </c>
      <c r="M113" s="17">
        <f t="shared" si="96"/>
        <v>9.9488958234595977</v>
      </c>
      <c r="N113" s="17">
        <f t="shared" si="97"/>
        <v>14.38</v>
      </c>
      <c r="O113" s="17">
        <f t="shared" si="98"/>
        <v>68.81</v>
      </c>
      <c r="P113" s="17">
        <f t="shared" si="99"/>
        <v>8.0170713917198686</v>
      </c>
      <c r="Q113" s="17">
        <f t="shared" si="100"/>
        <v>16.47</v>
      </c>
      <c r="R113" s="17">
        <f t="shared" si="101"/>
        <v>17.486135310755543</v>
      </c>
      <c r="S113" s="17">
        <f t="shared" si="102"/>
        <v>18.317596286083312</v>
      </c>
      <c r="T113" s="17">
        <f t="shared" si="103"/>
        <v>55.322327457798771</v>
      </c>
      <c r="U113" s="17">
        <f t="shared" si="104"/>
        <v>64.044656389616733</v>
      </c>
      <c r="V113" s="17">
        <f t="shared" si="105"/>
        <v>8.7223289318179624</v>
      </c>
      <c r="W113" s="17">
        <f t="shared" si="106"/>
        <v>27.690000000000005</v>
      </c>
      <c r="X113" s="17">
        <f t="shared" si="107"/>
        <v>0.83146097532776864</v>
      </c>
      <c r="Y113" s="17">
        <f t="shared" si="108"/>
        <v>2.7218960820673366</v>
      </c>
      <c r="Z113" s="17">
        <f t="shared" si="109"/>
        <v>54.965000000000003</v>
      </c>
      <c r="AA113" s="17">
        <f t="shared" si="110"/>
        <v>17.901865798419429</v>
      </c>
      <c r="AB113" s="17">
        <f t="shared" si="111"/>
        <v>59.683491923707749</v>
      </c>
      <c r="AC113" s="17">
        <f t="shared" si="112"/>
        <v>24.651225000000032</v>
      </c>
      <c r="AD113" s="17">
        <f t="shared" si="113"/>
        <v>1.0553366769582018</v>
      </c>
      <c r="AE113" s="17">
        <f t="shared" si="114"/>
        <v>1.8055839609288742</v>
      </c>
      <c r="AF113" s="17">
        <f t="shared" si="115"/>
        <v>0.6153002587051799</v>
      </c>
      <c r="AG113" s="17">
        <f t="shared" si="116"/>
        <v>1.1652253398560932</v>
      </c>
      <c r="AH113" s="17">
        <f t="shared" si="117"/>
        <v>1.8283564054908343E-31</v>
      </c>
      <c r="AI113" s="17">
        <f t="shared" si="118"/>
        <v>0.59343305574222605</v>
      </c>
      <c r="AJ113" s="17">
        <f t="shared" si="119"/>
        <v>-3.7873893606720516E-33</v>
      </c>
      <c r="AK113" s="17">
        <f t="shared" si="120"/>
        <v>26.23807227074769</v>
      </c>
      <c r="AL113" s="17">
        <f t="shared" si="121"/>
        <v>0.46049421866819612</v>
      </c>
      <c r="AM113" s="17">
        <f t="shared" si="122"/>
        <v>2.3359396581638827</v>
      </c>
      <c r="AN113" s="40">
        <f t="shared" si="123"/>
        <v>26.345874544167032</v>
      </c>
    </row>
    <row r="114" spans="1:40" ht="18.75" x14ac:dyDescent="0.25">
      <c r="A114" s="39"/>
      <c r="H114" s="17"/>
      <c r="I114" s="17"/>
      <c r="J114" s="17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40"/>
    </row>
    <row r="115" spans="1:40" ht="18.75" x14ac:dyDescent="0.25">
      <c r="A115" s="55" t="s">
        <v>98</v>
      </c>
      <c r="B115" s="2">
        <v>43.2</v>
      </c>
      <c r="C115" s="2">
        <v>7.21</v>
      </c>
      <c r="D115" s="2">
        <v>15.27</v>
      </c>
      <c r="E115" s="2">
        <v>70.72</v>
      </c>
      <c r="F115" s="2">
        <v>4.93</v>
      </c>
      <c r="G115" s="2">
        <v>15.87</v>
      </c>
      <c r="H115" s="17">
        <f t="shared" si="91"/>
        <v>16.886592314614575</v>
      </c>
      <c r="I115" s="17">
        <f t="shared" si="92"/>
        <v>16.618116620122748</v>
      </c>
      <c r="J115" s="17">
        <f t="shared" si="93"/>
        <v>16.752354467368662</v>
      </c>
      <c r="K115" s="18">
        <f t="shared" si="94"/>
        <v>0.38042070750370843</v>
      </c>
      <c r="L115" s="17">
        <f t="shared" si="95"/>
        <v>43.2</v>
      </c>
      <c r="M115" s="17">
        <f t="shared" si="96"/>
        <v>9.9528333011017374</v>
      </c>
      <c r="N115" s="17">
        <f t="shared" si="97"/>
        <v>15.27</v>
      </c>
      <c r="O115" s="17">
        <f t="shared" si="98"/>
        <v>70.72</v>
      </c>
      <c r="P115" s="17">
        <f t="shared" si="99"/>
        <v>6.8054740879932822</v>
      </c>
      <c r="Q115" s="17">
        <f t="shared" si="100"/>
        <v>15.87</v>
      </c>
      <c r="R115" s="17">
        <f t="shared" si="101"/>
        <v>18.227226632692087</v>
      </c>
      <c r="S115" s="17">
        <f t="shared" si="102"/>
        <v>17.26763960598981</v>
      </c>
      <c r="T115" s="17">
        <f t="shared" si="103"/>
        <v>56.904093373583642</v>
      </c>
      <c r="U115" s="17">
        <f t="shared" si="104"/>
        <v>66.789071403368908</v>
      </c>
      <c r="V115" s="17">
        <f t="shared" si="105"/>
        <v>9.8849780297852661</v>
      </c>
      <c r="W115" s="17">
        <f t="shared" si="106"/>
        <v>27.519999999999996</v>
      </c>
      <c r="X115" s="17">
        <f t="shared" si="107"/>
        <v>-0.9595870267022768</v>
      </c>
      <c r="Y115" s="17">
        <f t="shared" si="108"/>
        <v>3.0569695377159629</v>
      </c>
      <c r="Z115" s="17">
        <f t="shared" si="109"/>
        <v>56.96</v>
      </c>
      <c r="AA115" s="17">
        <f t="shared" si="110"/>
        <v>17.747433119340947</v>
      </c>
      <c r="AB115" s="17">
        <f t="shared" si="111"/>
        <v>61.846582388476278</v>
      </c>
      <c r="AC115" s="17">
        <f t="shared" si="112"/>
        <v>48.441600000000015</v>
      </c>
      <c r="AD115" s="17">
        <f t="shared" si="113"/>
        <v>1.0878313708982061</v>
      </c>
      <c r="AE115" s="17">
        <f t="shared" si="114"/>
        <v>1.7986344903703426</v>
      </c>
      <c r="AF115" s="17">
        <f t="shared" si="115"/>
        <v>0.6083349136172832</v>
      </c>
      <c r="AG115" s="17">
        <f t="shared" si="116"/>
        <v>1.1619457479037418</v>
      </c>
      <c r="AH115" s="17">
        <f t="shared" si="117"/>
        <v>8.0552830954722895E-31</v>
      </c>
      <c r="AI115" s="17">
        <f t="shared" si="118"/>
        <v>0.57720494118412047</v>
      </c>
      <c r="AJ115" s="17">
        <f t="shared" si="119"/>
        <v>-1.6229988473346082E-32</v>
      </c>
      <c r="AK115" s="17">
        <f t="shared" si="120"/>
        <v>25.298038589636501</v>
      </c>
      <c r="AL115" s="17">
        <f t="shared" si="121"/>
        <v>-0.53350863215388233</v>
      </c>
      <c r="AM115" s="17">
        <f t="shared" si="122"/>
        <v>2.6309055678640938</v>
      </c>
      <c r="AN115" s="40">
        <f t="shared" si="123"/>
        <v>25.440067846810834</v>
      </c>
    </row>
    <row r="116" spans="1:40" ht="18.75" x14ac:dyDescent="0.25">
      <c r="A116" s="55"/>
      <c r="B116" s="2">
        <v>43.2</v>
      </c>
      <c r="C116" s="2">
        <v>7.21</v>
      </c>
      <c r="D116" s="2">
        <v>15.27</v>
      </c>
      <c r="E116" s="2">
        <v>70.42</v>
      </c>
      <c r="F116" s="2">
        <v>4.92</v>
      </c>
      <c r="G116" s="2">
        <v>15.84</v>
      </c>
      <c r="H116" s="17">
        <f t="shared" si="91"/>
        <v>16.886592314614575</v>
      </c>
      <c r="I116" s="17">
        <f t="shared" si="92"/>
        <v>16.586500535073696</v>
      </c>
      <c r="J116" s="17">
        <f t="shared" si="93"/>
        <v>16.736546424844136</v>
      </c>
      <c r="K116" s="18">
        <f t="shared" si="94"/>
        <v>0.38079272021015831</v>
      </c>
      <c r="L116" s="17">
        <f t="shared" si="95"/>
        <v>43.2</v>
      </c>
      <c r="M116" s="17">
        <f t="shared" si="96"/>
        <v>9.955515512715241</v>
      </c>
      <c r="N116" s="17">
        <f t="shared" si="97"/>
        <v>15.27</v>
      </c>
      <c r="O116" s="17">
        <f t="shared" si="98"/>
        <v>70.42</v>
      </c>
      <c r="P116" s="17">
        <f t="shared" si="99"/>
        <v>6.7935001834339781</v>
      </c>
      <c r="Q116" s="17">
        <f t="shared" si="100"/>
        <v>15.84</v>
      </c>
      <c r="R116" s="17">
        <f t="shared" si="101"/>
        <v>18.22869137167871</v>
      </c>
      <c r="S116" s="17">
        <f t="shared" si="102"/>
        <v>17.235348698019354</v>
      </c>
      <c r="T116" s="17">
        <f t="shared" si="103"/>
        <v>56.897030545688104</v>
      </c>
      <c r="U116" s="17">
        <f t="shared" si="104"/>
        <v>66.786349526125093</v>
      </c>
      <c r="V116" s="17">
        <f t="shared" si="105"/>
        <v>9.8893189804369896</v>
      </c>
      <c r="W116" s="17">
        <f t="shared" si="106"/>
        <v>27.22</v>
      </c>
      <c r="X116" s="17">
        <f t="shared" si="107"/>
        <v>-0.99334267365935602</v>
      </c>
      <c r="Y116" s="17">
        <f t="shared" si="108"/>
        <v>3.0555705318805808</v>
      </c>
      <c r="Z116" s="17">
        <f t="shared" si="109"/>
        <v>56.81</v>
      </c>
      <c r="AA116" s="17">
        <f t="shared" si="110"/>
        <v>17.732020034849032</v>
      </c>
      <c r="AB116" s="17">
        <f t="shared" si="111"/>
        <v>61.841690035906595</v>
      </c>
      <c r="AC116" s="17">
        <f t="shared" si="112"/>
        <v>46.376100000000029</v>
      </c>
      <c r="AD116" s="17">
        <f t="shared" si="113"/>
        <v>1.0853846135587051</v>
      </c>
      <c r="AE116" s="17">
        <f t="shared" si="114"/>
        <v>1.7979409015682064</v>
      </c>
      <c r="AF116" s="17">
        <f t="shared" si="115"/>
        <v>0.60835018281944331</v>
      </c>
      <c r="AG116" s="17">
        <f t="shared" si="116"/>
        <v>1.1618091644493767</v>
      </c>
      <c r="AH116" s="17">
        <f t="shared" si="117"/>
        <v>8.028446872960579E-31</v>
      </c>
      <c r="AI116" s="17">
        <f t="shared" si="118"/>
        <v>0.57559771679346539</v>
      </c>
      <c r="AJ116" s="17">
        <f t="shared" si="119"/>
        <v>-1.6130876405717108E-32</v>
      </c>
      <c r="AK116" s="17">
        <f t="shared" si="120"/>
        <v>25.078667653812058</v>
      </c>
      <c r="AL116" s="17">
        <f t="shared" si="121"/>
        <v>-0.55248905722815422</v>
      </c>
      <c r="AM116" s="17">
        <f t="shared" si="122"/>
        <v>2.6300106982963301</v>
      </c>
      <c r="AN116" s="40">
        <f t="shared" si="123"/>
        <v>25.222247554923989</v>
      </c>
    </row>
    <row r="117" spans="1:40" ht="18.75" x14ac:dyDescent="0.25">
      <c r="A117" s="55"/>
      <c r="B117" s="2">
        <v>43.2</v>
      </c>
      <c r="C117" s="2">
        <v>7.21</v>
      </c>
      <c r="D117" s="2">
        <v>15.27</v>
      </c>
      <c r="E117" s="2">
        <v>70.209999999999994</v>
      </c>
      <c r="F117" s="2">
        <v>5.01</v>
      </c>
      <c r="G117" s="2">
        <v>16</v>
      </c>
      <c r="H117" s="17">
        <f t="shared" si="91"/>
        <v>16.886592314614575</v>
      </c>
      <c r="I117" s="17">
        <f t="shared" si="92"/>
        <v>16.766040081068635</v>
      </c>
      <c r="J117" s="17">
        <f t="shared" si="93"/>
        <v>16.826316197841606</v>
      </c>
      <c r="K117" s="18">
        <f t="shared" si="94"/>
        <v>0.37867130301593666</v>
      </c>
      <c r="L117" s="17">
        <f t="shared" si="95"/>
        <v>43.2</v>
      </c>
      <c r="M117" s="17">
        <f t="shared" si="96"/>
        <v>9.9402200947449018</v>
      </c>
      <c r="N117" s="17">
        <f t="shared" si="97"/>
        <v>15.27</v>
      </c>
      <c r="O117" s="17">
        <f t="shared" si="98"/>
        <v>70.209999999999994</v>
      </c>
      <c r="P117" s="17">
        <f t="shared" si="99"/>
        <v>6.9071432281098417</v>
      </c>
      <c r="Q117" s="17">
        <f t="shared" si="100"/>
        <v>16</v>
      </c>
      <c r="R117" s="17">
        <f t="shared" si="101"/>
        <v>18.220342354960579</v>
      </c>
      <c r="S117" s="17">
        <f t="shared" si="102"/>
        <v>17.427238093674614</v>
      </c>
      <c r="T117" s="17">
        <f t="shared" si="103"/>
        <v>56.937321822436616</v>
      </c>
      <c r="U117" s="17">
        <f t="shared" si="104"/>
        <v>66.650313878248426</v>
      </c>
      <c r="V117" s="17">
        <f t="shared" si="105"/>
        <v>9.7129920558118101</v>
      </c>
      <c r="W117" s="17">
        <f t="shared" si="106"/>
        <v>27.009999999999991</v>
      </c>
      <c r="X117" s="17">
        <f t="shared" si="107"/>
        <v>-0.7931042612859649</v>
      </c>
      <c r="Y117" s="17">
        <f t="shared" si="108"/>
        <v>3.0171908971171835</v>
      </c>
      <c r="Z117" s="17">
        <f t="shared" si="109"/>
        <v>56.704999999999998</v>
      </c>
      <c r="AA117" s="17">
        <f t="shared" si="110"/>
        <v>17.823790224317598</v>
      </c>
      <c r="AB117" s="17">
        <f t="shared" si="111"/>
        <v>61.793817850342521</v>
      </c>
      <c r="AC117" s="17">
        <f t="shared" si="112"/>
        <v>44.95702499999998</v>
      </c>
      <c r="AD117" s="17">
        <f t="shared" si="113"/>
        <v>1.0836711542830142</v>
      </c>
      <c r="AE117" s="17">
        <f t="shared" si="114"/>
        <v>1.8020705600942919</v>
      </c>
      <c r="AF117" s="17">
        <f t="shared" si="115"/>
        <v>0.6084997120166572</v>
      </c>
      <c r="AG117" s="17">
        <f t="shared" si="116"/>
        <v>1.1626865682781384</v>
      </c>
      <c r="AH117" s="17">
        <f t="shared" si="117"/>
        <v>7.7704920831960009E-31</v>
      </c>
      <c r="AI117" s="17">
        <f t="shared" si="118"/>
        <v>0.58520057766714828</v>
      </c>
      <c r="AJ117" s="17">
        <f t="shared" si="119"/>
        <v>-1.5873059043750404E-32</v>
      </c>
      <c r="AK117" s="17">
        <f t="shared" si="120"/>
        <v>24.924535356734239</v>
      </c>
      <c r="AL117" s="17">
        <f t="shared" si="121"/>
        <v>-0.44010721824591947</v>
      </c>
      <c r="AM117" s="17">
        <f t="shared" si="122"/>
        <v>2.595016558577298</v>
      </c>
      <c r="AN117" s="40">
        <f t="shared" si="123"/>
        <v>25.063125664049519</v>
      </c>
    </row>
    <row r="118" spans="1:40" ht="18.75" x14ac:dyDescent="0.25">
      <c r="A118" s="55"/>
      <c r="B118" s="2">
        <v>42.84</v>
      </c>
      <c r="C118" s="2">
        <v>7.71</v>
      </c>
      <c r="D118" s="2">
        <v>15.63</v>
      </c>
      <c r="E118" s="2">
        <v>70.72</v>
      </c>
      <c r="F118" s="2">
        <v>4.93</v>
      </c>
      <c r="G118" s="2">
        <v>15.87</v>
      </c>
      <c r="H118" s="17">
        <f t="shared" si="91"/>
        <v>17.428166857131018</v>
      </c>
      <c r="I118" s="17">
        <f t="shared" si="92"/>
        <v>16.618116620122748</v>
      </c>
      <c r="J118" s="17">
        <f t="shared" si="93"/>
        <v>17.023141738626883</v>
      </c>
      <c r="K118" s="18">
        <f t="shared" si="94"/>
        <v>0.37394527027302771</v>
      </c>
      <c r="L118" s="17">
        <f t="shared" si="95"/>
        <v>42.84</v>
      </c>
      <c r="M118" s="17">
        <f t="shared" si="96"/>
        <v>10.593118033805043</v>
      </c>
      <c r="N118" s="17">
        <f t="shared" si="97"/>
        <v>15.63</v>
      </c>
      <c r="O118" s="17">
        <f t="shared" si="98"/>
        <v>70.72</v>
      </c>
      <c r="P118" s="17">
        <f t="shared" si="99"/>
        <v>6.7735501824460265</v>
      </c>
      <c r="Q118" s="17">
        <f t="shared" si="100"/>
        <v>15.87</v>
      </c>
      <c r="R118" s="17">
        <f t="shared" si="101"/>
        <v>18.881500196703801</v>
      </c>
      <c r="S118" s="17">
        <f t="shared" si="102"/>
        <v>17.255082789546812</v>
      </c>
      <c r="T118" s="17">
        <f t="shared" si="103"/>
        <v>55.872831034169181</v>
      </c>
      <c r="U118" s="17">
        <f t="shared" si="104"/>
        <v>66.886495359774997</v>
      </c>
      <c r="V118" s="17">
        <f t="shared" si="105"/>
        <v>11.013664325605816</v>
      </c>
      <c r="W118" s="17">
        <f t="shared" si="106"/>
        <v>27.879999999999995</v>
      </c>
      <c r="X118" s="17">
        <f t="shared" si="107"/>
        <v>-1.626417407156989</v>
      </c>
      <c r="Y118" s="17">
        <f t="shared" si="108"/>
        <v>3.4643130616086144</v>
      </c>
      <c r="Z118" s="17">
        <f t="shared" si="109"/>
        <v>56.78</v>
      </c>
      <c r="AA118" s="17">
        <f t="shared" si="110"/>
        <v>18.068291493125308</v>
      </c>
      <c r="AB118" s="17">
        <f t="shared" si="111"/>
        <v>61.379663196972089</v>
      </c>
      <c r="AC118" s="17">
        <f t="shared" si="112"/>
        <v>45.968400000000017</v>
      </c>
      <c r="AD118" s="17">
        <f t="shared" si="113"/>
        <v>1.084895109216875</v>
      </c>
      <c r="AE118" s="17">
        <f t="shared" si="114"/>
        <v>1.8130731171906387</v>
      </c>
      <c r="AF118" s="17">
        <f t="shared" si="115"/>
        <v>0.6098022445925263</v>
      </c>
      <c r="AG118" s="17">
        <f t="shared" si="116"/>
        <v>1.1652712706268979</v>
      </c>
      <c r="AH118" s="17">
        <f t="shared" si="117"/>
        <v>5.8561827948247042E-31</v>
      </c>
      <c r="AI118" s="17">
        <f t="shared" si="118"/>
        <v>0.61116983277250159</v>
      </c>
      <c r="AJ118" s="17">
        <f t="shared" si="119"/>
        <v>-1.2493493551583484E-32</v>
      </c>
      <c r="AK118" s="17">
        <f t="shared" si="120"/>
        <v>25.698336883576705</v>
      </c>
      <c r="AL118" s="17">
        <f t="shared" si="121"/>
        <v>-0.89705009231901622</v>
      </c>
      <c r="AM118" s="17">
        <f t="shared" si="122"/>
        <v>2.9729670240173927</v>
      </c>
      <c r="AN118" s="40">
        <f t="shared" si="123"/>
        <v>25.885280573635342</v>
      </c>
    </row>
    <row r="119" spans="1:40" ht="18.75" x14ac:dyDescent="0.25">
      <c r="A119" s="55"/>
      <c r="B119" s="2">
        <v>42.84</v>
      </c>
      <c r="C119" s="2">
        <v>7.71</v>
      </c>
      <c r="D119" s="2">
        <v>15.63</v>
      </c>
      <c r="E119" s="2">
        <v>70.42</v>
      </c>
      <c r="F119" s="2">
        <v>4.92</v>
      </c>
      <c r="G119" s="2">
        <v>15.84</v>
      </c>
      <c r="H119" s="17">
        <f t="shared" si="91"/>
        <v>17.428166857131018</v>
      </c>
      <c r="I119" s="17">
        <f t="shared" si="92"/>
        <v>16.586500535073696</v>
      </c>
      <c r="J119" s="17">
        <f t="shared" si="93"/>
        <v>17.007333696102357</v>
      </c>
      <c r="K119" s="18">
        <f t="shared" si="94"/>
        <v>0.37432860311368643</v>
      </c>
      <c r="L119" s="17">
        <f t="shared" si="95"/>
        <v>42.84</v>
      </c>
      <c r="M119" s="17">
        <f t="shared" si="96"/>
        <v>10.596073530006521</v>
      </c>
      <c r="N119" s="17">
        <f t="shared" si="97"/>
        <v>15.63</v>
      </c>
      <c r="O119" s="17">
        <f t="shared" si="98"/>
        <v>70.42</v>
      </c>
      <c r="P119" s="17">
        <f t="shared" si="99"/>
        <v>6.7616967273193369</v>
      </c>
      <c r="Q119" s="17">
        <f t="shared" si="100"/>
        <v>15.84</v>
      </c>
      <c r="R119" s="17">
        <f t="shared" si="101"/>
        <v>18.883158481919939</v>
      </c>
      <c r="S119" s="17">
        <f t="shared" si="102"/>
        <v>17.22283782169016</v>
      </c>
      <c r="T119" s="17">
        <f t="shared" si="103"/>
        <v>55.865407668029228</v>
      </c>
      <c r="U119" s="17">
        <f t="shared" si="104"/>
        <v>66.883585630142989</v>
      </c>
      <c r="V119" s="17">
        <f t="shared" si="105"/>
        <v>11.018177962113761</v>
      </c>
      <c r="W119" s="17">
        <f t="shared" si="106"/>
        <v>27.58</v>
      </c>
      <c r="X119" s="17">
        <f t="shared" si="107"/>
        <v>-1.6603206602297789</v>
      </c>
      <c r="Y119" s="17">
        <f t="shared" si="108"/>
        <v>3.4626407220789956</v>
      </c>
      <c r="Z119" s="17">
        <f t="shared" si="109"/>
        <v>56.63</v>
      </c>
      <c r="AA119" s="17">
        <f t="shared" si="110"/>
        <v>18.052998151805049</v>
      </c>
      <c r="AB119" s="17">
        <f t="shared" si="111"/>
        <v>61.374496649086112</v>
      </c>
      <c r="AC119" s="17">
        <f t="shared" si="112"/>
        <v>43.956900000000033</v>
      </c>
      <c r="AD119" s="17">
        <f t="shared" si="113"/>
        <v>1.0824469536106334</v>
      </c>
      <c r="AE119" s="17">
        <f t="shared" si="114"/>
        <v>1.8123849168312272</v>
      </c>
      <c r="AF119" s="17">
        <f t="shared" si="115"/>
        <v>0.60981859395382321</v>
      </c>
      <c r="AG119" s="17">
        <f t="shared" si="116"/>
        <v>1.1651358092437709</v>
      </c>
      <c r="AH119" s="17">
        <f t="shared" si="117"/>
        <v>5.8355363057765426E-31</v>
      </c>
      <c r="AI119" s="17">
        <f t="shared" si="118"/>
        <v>0.60952939459813793</v>
      </c>
      <c r="AJ119" s="17">
        <f t="shared" si="119"/>
        <v>-1.2416031134730537E-32</v>
      </c>
      <c r="AK119" s="17">
        <f t="shared" si="120"/>
        <v>25.479308623857786</v>
      </c>
      <c r="AL119" s="17">
        <f t="shared" si="121"/>
        <v>-0.91609715177539808</v>
      </c>
      <c r="AM119" s="17">
        <f t="shared" si="122"/>
        <v>2.9718773507840393</v>
      </c>
      <c r="AN119" s="40">
        <f t="shared" si="123"/>
        <v>25.668394124475103</v>
      </c>
    </row>
    <row r="120" spans="1:40" ht="18.75" x14ac:dyDescent="0.25">
      <c r="A120" s="55"/>
      <c r="B120" s="2">
        <v>42.84</v>
      </c>
      <c r="C120" s="2">
        <v>7.71</v>
      </c>
      <c r="D120" s="2">
        <v>15.63</v>
      </c>
      <c r="E120" s="2">
        <v>70.209999999999994</v>
      </c>
      <c r="F120" s="2">
        <v>5.01</v>
      </c>
      <c r="G120" s="2">
        <v>16</v>
      </c>
      <c r="H120" s="17">
        <f t="shared" si="91"/>
        <v>17.428166857131018</v>
      </c>
      <c r="I120" s="17">
        <f t="shared" si="92"/>
        <v>16.766040081068635</v>
      </c>
      <c r="J120" s="17">
        <f t="shared" si="93"/>
        <v>17.097103469099828</v>
      </c>
      <c r="K120" s="18">
        <f t="shared" si="94"/>
        <v>0.37214309712753169</v>
      </c>
      <c r="L120" s="17">
        <f t="shared" si="95"/>
        <v>42.84</v>
      </c>
      <c r="M120" s="17">
        <f t="shared" si="96"/>
        <v>10.57922327885327</v>
      </c>
      <c r="N120" s="17">
        <f t="shared" si="97"/>
        <v>15.63</v>
      </c>
      <c r="O120" s="17">
        <f t="shared" si="98"/>
        <v>70.209999999999994</v>
      </c>
      <c r="P120" s="17">
        <f t="shared" si="99"/>
        <v>6.8744369166089339</v>
      </c>
      <c r="Q120" s="17">
        <f t="shared" si="100"/>
        <v>16</v>
      </c>
      <c r="R120" s="17">
        <f t="shared" si="101"/>
        <v>18.87370830504252</v>
      </c>
      <c r="S120" s="17">
        <f t="shared" si="102"/>
        <v>17.414301103416001</v>
      </c>
      <c r="T120" s="17">
        <f t="shared" si="103"/>
        <v>55.907748184533133</v>
      </c>
      <c r="U120" s="17">
        <f t="shared" si="104"/>
        <v>66.749109974593537</v>
      </c>
      <c r="V120" s="17">
        <f t="shared" si="105"/>
        <v>10.841361790060404</v>
      </c>
      <c r="W120" s="17">
        <f t="shared" si="106"/>
        <v>27.36999999999999</v>
      </c>
      <c r="X120" s="17">
        <f t="shared" si="107"/>
        <v>-1.4594072016265187</v>
      </c>
      <c r="Y120" s="17">
        <f t="shared" si="108"/>
        <v>3.4252697134258301</v>
      </c>
      <c r="Z120" s="17">
        <f t="shared" si="109"/>
        <v>56.524999999999999</v>
      </c>
      <c r="AA120" s="17">
        <f t="shared" si="110"/>
        <v>18.14400470422926</v>
      </c>
      <c r="AB120" s="17">
        <f t="shared" si="111"/>
        <v>61.328429079563335</v>
      </c>
      <c r="AC120" s="17">
        <f t="shared" si="112"/>
        <v>42.575624999999981</v>
      </c>
      <c r="AD120" s="17">
        <f t="shared" si="113"/>
        <v>1.0807327401415066</v>
      </c>
      <c r="AE120" s="17">
        <f t="shared" si="114"/>
        <v>1.8164802116903167</v>
      </c>
      <c r="AF120" s="17">
        <f t="shared" si="115"/>
        <v>0.60996448193307828</v>
      </c>
      <c r="AG120" s="17">
        <f t="shared" si="116"/>
        <v>1.166007976444098</v>
      </c>
      <c r="AH120" s="17">
        <f t="shared" si="117"/>
        <v>5.6546087075454695E-31</v>
      </c>
      <c r="AI120" s="17">
        <f t="shared" si="118"/>
        <v>0.61932217289357039</v>
      </c>
      <c r="AJ120" s="17">
        <f t="shared" si="119"/>
        <v>-1.2224371782289299E-32</v>
      </c>
      <c r="AK120" s="17">
        <f t="shared" si="120"/>
        <v>25.325410236407087</v>
      </c>
      <c r="AL120" s="17">
        <f t="shared" si="121"/>
        <v>-0.80342587397000853</v>
      </c>
      <c r="AM120" s="17">
        <f t="shared" si="122"/>
        <v>2.9376040152586795</v>
      </c>
      <c r="AN120" s="40">
        <f t="shared" si="123"/>
        <v>25.507869650908546</v>
      </c>
    </row>
    <row r="121" spans="1:40" ht="18.75" x14ac:dyDescent="0.25">
      <c r="A121" s="55"/>
      <c r="B121" s="2">
        <v>42.75</v>
      </c>
      <c r="C121" s="2">
        <v>7.7</v>
      </c>
      <c r="D121" s="2">
        <v>15.6</v>
      </c>
      <c r="E121" s="2">
        <v>70.72</v>
      </c>
      <c r="F121" s="2">
        <v>4.93</v>
      </c>
      <c r="G121" s="2">
        <v>15.87</v>
      </c>
      <c r="H121" s="17">
        <f t="shared" si="91"/>
        <v>17.396838793298052</v>
      </c>
      <c r="I121" s="17">
        <f t="shared" si="92"/>
        <v>16.618116620122748</v>
      </c>
      <c r="J121" s="17">
        <f t="shared" si="93"/>
        <v>17.0074777067104</v>
      </c>
      <c r="K121" s="18">
        <f t="shared" si="94"/>
        <v>0.37432511391724221</v>
      </c>
      <c r="L121" s="17">
        <f t="shared" si="95"/>
        <v>42.75</v>
      </c>
      <c r="M121" s="17">
        <f t="shared" si="96"/>
        <v>10.582303377162765</v>
      </c>
      <c r="N121" s="17">
        <f t="shared" si="97"/>
        <v>15.6</v>
      </c>
      <c r="O121" s="17">
        <f t="shared" si="98"/>
        <v>70.72</v>
      </c>
      <c r="P121" s="17">
        <f t="shared" si="99"/>
        <v>6.7754228116120032</v>
      </c>
      <c r="Q121" s="17">
        <f t="shared" si="100"/>
        <v>15.87</v>
      </c>
      <c r="R121" s="17">
        <f t="shared" si="101"/>
        <v>18.850600647361624</v>
      </c>
      <c r="S121" s="17">
        <f t="shared" si="102"/>
        <v>17.255817983396565</v>
      </c>
      <c r="T121" s="17">
        <f t="shared" si="103"/>
        <v>55.848884180489854</v>
      </c>
      <c r="U121" s="17">
        <f t="shared" si="104"/>
        <v>66.880776640941136</v>
      </c>
      <c r="V121" s="17">
        <f t="shared" si="105"/>
        <v>11.031892460451282</v>
      </c>
      <c r="W121" s="17">
        <f t="shared" si="106"/>
        <v>27.97</v>
      </c>
      <c r="X121" s="17">
        <f t="shared" si="107"/>
        <v>-1.5947826639650593</v>
      </c>
      <c r="Y121" s="17">
        <f t="shared" si="108"/>
        <v>3.4672623054918392</v>
      </c>
      <c r="Z121" s="17">
        <f t="shared" si="109"/>
        <v>56.734999999999999</v>
      </c>
      <c r="AA121" s="17">
        <f t="shared" si="110"/>
        <v>18.053209315379092</v>
      </c>
      <c r="AB121" s="17">
        <f t="shared" si="111"/>
        <v>61.364830410715498</v>
      </c>
      <c r="AC121" s="17">
        <f t="shared" si="112"/>
        <v>45.360224999999993</v>
      </c>
      <c r="AD121" s="17">
        <f t="shared" si="113"/>
        <v>1.0841607679911358</v>
      </c>
      <c r="AE121" s="17">
        <f t="shared" si="114"/>
        <v>1.8123944191920591</v>
      </c>
      <c r="AF121" s="17">
        <f t="shared" si="115"/>
        <v>0.60984918903853691</v>
      </c>
      <c r="AG121" s="17">
        <f t="shared" si="116"/>
        <v>1.1651460259079034</v>
      </c>
      <c r="AH121" s="17">
        <f t="shared" si="117"/>
        <v>5.7971021754150932E-31</v>
      </c>
      <c r="AI121" s="17">
        <f t="shared" si="118"/>
        <v>0.60955203062767438</v>
      </c>
      <c r="AJ121" s="17">
        <f t="shared" si="119"/>
        <v>-1.233471446871072E-32</v>
      </c>
      <c r="AK121" s="17">
        <f t="shared" si="120"/>
        <v>25.798756813370215</v>
      </c>
      <c r="AL121" s="17">
        <f t="shared" si="121"/>
        <v>-0.87993134776700088</v>
      </c>
      <c r="AM121" s="17">
        <f t="shared" si="122"/>
        <v>2.9758178188781823</v>
      </c>
      <c r="AN121" s="40">
        <f t="shared" si="123"/>
        <v>25.984719047612426</v>
      </c>
    </row>
    <row r="122" spans="1:40" ht="18.75" x14ac:dyDescent="0.25">
      <c r="A122" s="55"/>
      <c r="B122" s="2">
        <v>42.75</v>
      </c>
      <c r="C122" s="2">
        <v>7.7</v>
      </c>
      <c r="D122" s="2">
        <v>15.6</v>
      </c>
      <c r="E122" s="2">
        <v>70.42</v>
      </c>
      <c r="F122" s="2">
        <v>4.92</v>
      </c>
      <c r="G122" s="2">
        <v>15.84</v>
      </c>
      <c r="H122" s="17">
        <f t="shared" si="91"/>
        <v>17.396838793298052</v>
      </c>
      <c r="I122" s="17">
        <f t="shared" si="92"/>
        <v>16.586500535073696</v>
      </c>
      <c r="J122" s="17">
        <f t="shared" si="93"/>
        <v>16.991669664185874</v>
      </c>
      <c r="K122" s="18">
        <f t="shared" si="94"/>
        <v>0.37470779886479855</v>
      </c>
      <c r="L122" s="17">
        <f t="shared" si="95"/>
        <v>42.75</v>
      </c>
      <c r="M122" s="17">
        <f t="shared" si="96"/>
        <v>10.585250051258949</v>
      </c>
      <c r="N122" s="17">
        <f t="shared" si="97"/>
        <v>15.6</v>
      </c>
      <c r="O122" s="17">
        <f t="shared" si="98"/>
        <v>70.42</v>
      </c>
      <c r="P122" s="17">
        <f t="shared" si="99"/>
        <v>6.7635623704148093</v>
      </c>
      <c r="Q122" s="17">
        <f t="shared" si="100"/>
        <v>15.84</v>
      </c>
      <c r="R122" s="17">
        <f t="shared" si="101"/>
        <v>18.852255001661675</v>
      </c>
      <c r="S122" s="17">
        <f t="shared" si="102"/>
        <v>17.223570359785779</v>
      </c>
      <c r="T122" s="17">
        <f t="shared" si="103"/>
        <v>55.841472941147885</v>
      </c>
      <c r="U122" s="17">
        <f t="shared" si="104"/>
        <v>66.877877702225831</v>
      </c>
      <c r="V122" s="17">
        <f t="shared" si="105"/>
        <v>11.036404761077947</v>
      </c>
      <c r="W122" s="17">
        <f t="shared" si="106"/>
        <v>27.67</v>
      </c>
      <c r="X122" s="17">
        <f t="shared" si="107"/>
        <v>-1.6286846418758962</v>
      </c>
      <c r="Y122" s="17">
        <f t="shared" si="108"/>
        <v>3.4655855302146907</v>
      </c>
      <c r="Z122" s="17">
        <f t="shared" si="109"/>
        <v>56.585000000000001</v>
      </c>
      <c r="AA122" s="17">
        <f t="shared" si="110"/>
        <v>18.037912680723728</v>
      </c>
      <c r="AB122" s="17">
        <f t="shared" si="111"/>
        <v>61.359675321686858</v>
      </c>
      <c r="AC122" s="17">
        <f t="shared" si="112"/>
        <v>43.362225000000009</v>
      </c>
      <c r="AD122" s="17">
        <f t="shared" si="113"/>
        <v>1.0817123325477742</v>
      </c>
      <c r="AE122" s="17">
        <f t="shared" si="114"/>
        <v>1.8117060706325678</v>
      </c>
      <c r="AF122" s="17">
        <f t="shared" si="115"/>
        <v>0.60986550918467941</v>
      </c>
      <c r="AG122" s="17">
        <f t="shared" si="116"/>
        <v>1.1650105120248755</v>
      </c>
      <c r="AH122" s="17">
        <f t="shared" si="117"/>
        <v>5.7767078173031124E-31</v>
      </c>
      <c r="AI122" s="17">
        <f t="shared" si="118"/>
        <v>0.6079133281184077</v>
      </c>
      <c r="AJ122" s="17">
        <f t="shared" si="119"/>
        <v>-1.2258276978263378E-32</v>
      </c>
      <c r="AK122" s="17">
        <f t="shared" si="120"/>
        <v>25.579813752172367</v>
      </c>
      <c r="AL122" s="17">
        <f t="shared" si="121"/>
        <v>-0.8989784095094584</v>
      </c>
      <c r="AM122" s="17">
        <f t="shared" si="122"/>
        <v>2.9747246865534662</v>
      </c>
      <c r="AN122" s="40">
        <f t="shared" si="123"/>
        <v>25.767887393757785</v>
      </c>
    </row>
    <row r="123" spans="1:40" ht="18.75" x14ac:dyDescent="0.25">
      <c r="A123" s="55"/>
      <c r="B123" s="2">
        <v>42.75</v>
      </c>
      <c r="C123" s="2">
        <v>7.7</v>
      </c>
      <c r="D123" s="2">
        <v>15.6</v>
      </c>
      <c r="E123" s="2">
        <v>70.209999999999994</v>
      </c>
      <c r="F123" s="2">
        <v>5.01</v>
      </c>
      <c r="G123" s="2">
        <v>16</v>
      </c>
      <c r="H123" s="17">
        <f t="shared" si="91"/>
        <v>17.396838793298052</v>
      </c>
      <c r="I123" s="17">
        <f t="shared" si="92"/>
        <v>16.766040081068635</v>
      </c>
      <c r="J123" s="17">
        <f t="shared" si="93"/>
        <v>17.081439437183342</v>
      </c>
      <c r="K123" s="18">
        <f t="shared" si="94"/>
        <v>0.37252595957628892</v>
      </c>
      <c r="L123" s="17">
        <f t="shared" si="95"/>
        <v>42.75</v>
      </c>
      <c r="M123" s="17">
        <f t="shared" si="96"/>
        <v>10.568449888737424</v>
      </c>
      <c r="N123" s="17">
        <f t="shared" si="97"/>
        <v>15.6</v>
      </c>
      <c r="O123" s="17">
        <f t="shared" si="98"/>
        <v>70.209999999999994</v>
      </c>
      <c r="P123" s="17">
        <f t="shared" si="99"/>
        <v>6.8763550574772072</v>
      </c>
      <c r="Q123" s="17">
        <f t="shared" si="100"/>
        <v>16</v>
      </c>
      <c r="R123" s="17">
        <f t="shared" si="101"/>
        <v>18.842827098149417</v>
      </c>
      <c r="S123" s="17">
        <f t="shared" si="102"/>
        <v>17.415058394288902</v>
      </c>
      <c r="T123" s="17">
        <f t="shared" si="103"/>
        <v>55.883744803776217</v>
      </c>
      <c r="U123" s="17">
        <f t="shared" si="104"/>
        <v>66.743311788767002</v>
      </c>
      <c r="V123" s="17">
        <f t="shared" si="105"/>
        <v>10.859566984990785</v>
      </c>
      <c r="W123" s="17">
        <f t="shared" si="106"/>
        <v>27.459999999999994</v>
      </c>
      <c r="X123" s="17">
        <f t="shared" si="107"/>
        <v>-1.4277687038605151</v>
      </c>
      <c r="Y123" s="17">
        <f t="shared" si="108"/>
        <v>3.428270813587349</v>
      </c>
      <c r="Z123" s="17">
        <f t="shared" si="109"/>
        <v>56.48</v>
      </c>
      <c r="AA123" s="17">
        <f t="shared" si="110"/>
        <v>18.12894274621916</v>
      </c>
      <c r="AB123" s="17">
        <f t="shared" si="111"/>
        <v>61.313528296271613</v>
      </c>
      <c r="AC123" s="17">
        <f t="shared" si="112"/>
        <v>41.990399999999958</v>
      </c>
      <c r="AD123" s="17">
        <f t="shared" si="113"/>
        <v>1.07999798562403</v>
      </c>
      <c r="AE123" s="17">
        <f t="shared" si="114"/>
        <v>1.815802423579862</v>
      </c>
      <c r="AF123" s="17">
        <f t="shared" si="115"/>
        <v>0.61001171195344628</v>
      </c>
      <c r="AG123" s="17">
        <f t="shared" si="116"/>
        <v>1.1658830110079075</v>
      </c>
      <c r="AH123" s="17">
        <f t="shared" si="117"/>
        <v>5.5972878155898259E-31</v>
      </c>
      <c r="AI123" s="17">
        <f t="shared" si="118"/>
        <v>0.61769630703331069</v>
      </c>
      <c r="AJ123" s="17">
        <f t="shared" si="119"/>
        <v>-1.2068686533195521E-32</v>
      </c>
      <c r="AK123" s="17">
        <f t="shared" si="120"/>
        <v>25.425973349509</v>
      </c>
      <c r="AL123" s="17">
        <f t="shared" si="121"/>
        <v>-0.78630179435803549</v>
      </c>
      <c r="AM123" s="17">
        <f t="shared" si="122"/>
        <v>2.9404929836172879</v>
      </c>
      <c r="AN123" s="40">
        <f t="shared" si="123"/>
        <v>25.607516284646877</v>
      </c>
    </row>
    <row r="124" spans="1:40" ht="18.75" x14ac:dyDescent="0.25">
      <c r="A124" s="39"/>
      <c r="H124" s="17"/>
      <c r="I124" s="17"/>
      <c r="J124" s="17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40"/>
    </row>
    <row r="125" spans="1:40" ht="18.75" x14ac:dyDescent="0.25">
      <c r="A125" s="55" t="s">
        <v>99</v>
      </c>
      <c r="B125" s="2">
        <v>43.58</v>
      </c>
      <c r="C125" s="2">
        <v>8.35</v>
      </c>
      <c r="D125" s="2">
        <v>16.899999999999999</v>
      </c>
      <c r="E125" s="2">
        <v>70.61</v>
      </c>
      <c r="F125" s="2">
        <v>4.83</v>
      </c>
      <c r="G125" s="2">
        <v>15.83</v>
      </c>
      <c r="H125" s="17">
        <f t="shared" si="91"/>
        <v>18.85026525012314</v>
      </c>
      <c r="I125" s="17">
        <f t="shared" si="92"/>
        <v>16.550462229194689</v>
      </c>
      <c r="J125" s="17">
        <f t="shared" si="93"/>
        <v>17.700363739658915</v>
      </c>
      <c r="K125" s="18">
        <f t="shared" si="94"/>
        <v>0.35692403774687798</v>
      </c>
      <c r="L125" s="17">
        <f t="shared" si="95"/>
        <v>43.58</v>
      </c>
      <c r="M125" s="17">
        <f t="shared" si="96"/>
        <v>11.33031571518643</v>
      </c>
      <c r="N125" s="17">
        <f t="shared" si="97"/>
        <v>16.899999999999999</v>
      </c>
      <c r="O125" s="17">
        <f t="shared" si="98"/>
        <v>70.61</v>
      </c>
      <c r="P125" s="17">
        <f t="shared" si="99"/>
        <v>6.5539431023174206</v>
      </c>
      <c r="Q125" s="17">
        <f t="shared" si="100"/>
        <v>15.83</v>
      </c>
      <c r="R125" s="17">
        <f t="shared" si="101"/>
        <v>20.346647247293607</v>
      </c>
      <c r="S125" s="17">
        <f t="shared" si="102"/>
        <v>17.133098674449233</v>
      </c>
      <c r="T125" s="17">
        <f t="shared" si="103"/>
        <v>56.160800158353055</v>
      </c>
      <c r="U125" s="17">
        <f t="shared" si="104"/>
        <v>67.509446726032451</v>
      </c>
      <c r="V125" s="17">
        <f t="shared" si="105"/>
        <v>11.348646567679396</v>
      </c>
      <c r="W125" s="17">
        <f t="shared" si="106"/>
        <v>27.03</v>
      </c>
      <c r="X125" s="17">
        <f t="shared" si="107"/>
        <v>-3.213548572844374</v>
      </c>
      <c r="Y125" s="17">
        <f t="shared" si="108"/>
        <v>3.6921187558006605</v>
      </c>
      <c r="Z125" s="17">
        <f t="shared" si="109"/>
        <v>57.094999999999999</v>
      </c>
      <c r="AA125" s="17">
        <f t="shared" si="110"/>
        <v>18.73987296087142</v>
      </c>
      <c r="AB125" s="17">
        <f t="shared" si="111"/>
        <v>61.835123442192753</v>
      </c>
      <c r="AC125" s="17">
        <f t="shared" si="112"/>
        <v>50.339024999999985</v>
      </c>
      <c r="AD125" s="17">
        <f t="shared" si="113"/>
        <v>1.0900322049835698</v>
      </c>
      <c r="AE125" s="17">
        <f t="shared" si="114"/>
        <v>1.8432942832392138</v>
      </c>
      <c r="AF125" s="17">
        <f t="shared" si="115"/>
        <v>0.60837068091676427</v>
      </c>
      <c r="AG125" s="17">
        <f t="shared" si="116"/>
        <v>1.1710118391024851</v>
      </c>
      <c r="AH125" s="17">
        <f t="shared" si="117"/>
        <v>7.992566385000834E-31</v>
      </c>
      <c r="AI125" s="17">
        <f t="shared" si="118"/>
        <v>0.68519168775150652</v>
      </c>
      <c r="AJ125" s="17">
        <f t="shared" si="119"/>
        <v>-1.9116382034925437E-32</v>
      </c>
      <c r="AK125" s="17">
        <f t="shared" si="120"/>
        <v>24.797432476233514</v>
      </c>
      <c r="AL125" s="17">
        <f t="shared" si="121"/>
        <v>-1.7433725054456404</v>
      </c>
      <c r="AM125" s="17">
        <f t="shared" si="122"/>
        <v>3.15293033982514</v>
      </c>
      <c r="AN125" s="40">
        <f t="shared" si="123"/>
        <v>25.057792696761904</v>
      </c>
    </row>
    <row r="126" spans="1:40" ht="18.75" x14ac:dyDescent="0.25">
      <c r="A126" s="55"/>
      <c r="B126" s="2">
        <v>43.58</v>
      </c>
      <c r="C126" s="2">
        <v>8.35</v>
      </c>
      <c r="D126" s="2">
        <v>16.899999999999999</v>
      </c>
      <c r="E126" s="2">
        <v>70.680000000000007</v>
      </c>
      <c r="F126" s="2">
        <v>4.95</v>
      </c>
      <c r="G126" s="2">
        <v>15.7</v>
      </c>
      <c r="H126" s="17">
        <f t="shared" si="91"/>
        <v>18.85026525012314</v>
      </c>
      <c r="I126" s="17">
        <f t="shared" si="92"/>
        <v>16.461849835301013</v>
      </c>
      <c r="J126" s="17">
        <f t="shared" si="93"/>
        <v>17.656057542712077</v>
      </c>
      <c r="K126" s="18">
        <f t="shared" si="94"/>
        <v>0.35807251021534559</v>
      </c>
      <c r="L126" s="17">
        <f t="shared" si="95"/>
        <v>43.58</v>
      </c>
      <c r="M126" s="17">
        <f t="shared" si="96"/>
        <v>11.339905460298134</v>
      </c>
      <c r="N126" s="17">
        <f t="shared" si="97"/>
        <v>16.899999999999999</v>
      </c>
      <c r="O126" s="17">
        <f t="shared" si="98"/>
        <v>70.680000000000007</v>
      </c>
      <c r="P126" s="17">
        <f t="shared" si="99"/>
        <v>6.7224589255659604</v>
      </c>
      <c r="Q126" s="17">
        <f t="shared" si="100"/>
        <v>15.7</v>
      </c>
      <c r="R126" s="17">
        <f t="shared" si="101"/>
        <v>20.351988989985706</v>
      </c>
      <c r="S126" s="17">
        <f t="shared" si="102"/>
        <v>17.078684200075877</v>
      </c>
      <c r="T126" s="17">
        <f t="shared" si="103"/>
        <v>56.138375971816707</v>
      </c>
      <c r="U126" s="17">
        <f t="shared" si="104"/>
        <v>66.820257750564096</v>
      </c>
      <c r="V126" s="17">
        <f t="shared" si="105"/>
        <v>10.681881778747389</v>
      </c>
      <c r="W126" s="17">
        <f t="shared" si="106"/>
        <v>27.100000000000009</v>
      </c>
      <c r="X126" s="17">
        <f t="shared" si="107"/>
        <v>-3.2733047899098295</v>
      </c>
      <c r="Y126" s="17">
        <f t="shared" si="108"/>
        <v>3.47077631855807</v>
      </c>
      <c r="Z126" s="17">
        <f t="shared" si="109"/>
        <v>57.13</v>
      </c>
      <c r="AA126" s="17">
        <f t="shared" si="110"/>
        <v>18.715336595030791</v>
      </c>
      <c r="AB126" s="17">
        <f t="shared" si="111"/>
        <v>61.479316861190398</v>
      </c>
      <c r="AC126" s="17">
        <f t="shared" si="112"/>
        <v>50.836900000000036</v>
      </c>
      <c r="AD126" s="17">
        <f t="shared" si="113"/>
        <v>1.0906025759052178</v>
      </c>
      <c r="AE126" s="17">
        <f t="shared" si="114"/>
        <v>1.8421901467763857</v>
      </c>
      <c r="AF126" s="17">
        <f t="shared" si="115"/>
        <v>0.60948737615605841</v>
      </c>
      <c r="AG126" s="17">
        <f t="shared" si="116"/>
        <v>1.1711014209277417</v>
      </c>
      <c r="AH126" s="17">
        <f t="shared" si="117"/>
        <v>6.2689185491891734E-31</v>
      </c>
      <c r="AI126" s="17">
        <f t="shared" si="118"/>
        <v>0.68242257892433955</v>
      </c>
      <c r="AJ126" s="17">
        <f t="shared" si="119"/>
        <v>-1.4933217070299215E-32</v>
      </c>
      <c r="AK126" s="17">
        <f t="shared" si="120"/>
        <v>24.848648443276019</v>
      </c>
      <c r="AL126" s="17">
        <f t="shared" si="121"/>
        <v>-1.7768550090432982</v>
      </c>
      <c r="AM126" s="17">
        <f t="shared" si="122"/>
        <v>2.9636855156477697</v>
      </c>
      <c r="AN126" s="40">
        <f t="shared" si="123"/>
        <v>25.087765444860697</v>
      </c>
    </row>
    <row r="127" spans="1:40" ht="18.75" x14ac:dyDescent="0.25">
      <c r="A127" s="55"/>
      <c r="B127" s="2">
        <v>43.58</v>
      </c>
      <c r="C127" s="2">
        <v>8.35</v>
      </c>
      <c r="D127" s="2">
        <v>16.899999999999999</v>
      </c>
      <c r="E127" s="2">
        <v>69.930000000000007</v>
      </c>
      <c r="F127" s="2">
        <v>5.13</v>
      </c>
      <c r="G127" s="2">
        <v>16.11</v>
      </c>
      <c r="H127" s="17">
        <f t="shared" si="91"/>
        <v>18.85026525012314</v>
      </c>
      <c r="I127" s="17">
        <f t="shared" si="92"/>
        <v>16.90706952727172</v>
      </c>
      <c r="J127" s="17">
        <f t="shared" si="93"/>
        <v>17.87866738869743</v>
      </c>
      <c r="K127" s="18">
        <f t="shared" si="94"/>
        <v>0.35225475088373809</v>
      </c>
      <c r="L127" s="17">
        <f t="shared" si="95"/>
        <v>43.58</v>
      </c>
      <c r="M127" s="17">
        <f t="shared" si="96"/>
        <v>11.291327169879214</v>
      </c>
      <c r="N127" s="17">
        <f t="shared" si="97"/>
        <v>16.899999999999999</v>
      </c>
      <c r="O127" s="17">
        <f t="shared" si="98"/>
        <v>69.930000000000007</v>
      </c>
      <c r="P127" s="17">
        <f t="shared" si="99"/>
        <v>6.9370668720335766</v>
      </c>
      <c r="Q127" s="17">
        <f t="shared" si="100"/>
        <v>16.11</v>
      </c>
      <c r="R127" s="17">
        <f t="shared" si="101"/>
        <v>20.324961728309663</v>
      </c>
      <c r="S127" s="17">
        <f t="shared" si="102"/>
        <v>17.540096829466641</v>
      </c>
      <c r="T127" s="17">
        <f t="shared" si="103"/>
        <v>56.252090316658233</v>
      </c>
      <c r="U127" s="17">
        <f t="shared" si="104"/>
        <v>66.70298589895657</v>
      </c>
      <c r="V127" s="17">
        <f t="shared" si="105"/>
        <v>10.450895582298337</v>
      </c>
      <c r="W127" s="17">
        <f t="shared" si="106"/>
        <v>26.350000000000009</v>
      </c>
      <c r="X127" s="17">
        <f t="shared" si="107"/>
        <v>-2.784864898843022</v>
      </c>
      <c r="Y127" s="17">
        <f t="shared" si="108"/>
        <v>3.4392165149328484</v>
      </c>
      <c r="Z127" s="17">
        <f t="shared" si="109"/>
        <v>56.755000000000003</v>
      </c>
      <c r="AA127" s="17">
        <f t="shared" si="110"/>
        <v>18.932529278888154</v>
      </c>
      <c r="AB127" s="17">
        <f t="shared" si="111"/>
        <v>61.477538107807405</v>
      </c>
      <c r="AC127" s="17">
        <f t="shared" si="112"/>
        <v>45.630025000000032</v>
      </c>
      <c r="AD127" s="17">
        <f t="shared" si="113"/>
        <v>1.084487154007127</v>
      </c>
      <c r="AE127" s="17">
        <f t="shared" si="114"/>
        <v>1.8519638175499669</v>
      </c>
      <c r="AF127" s="17">
        <f t="shared" si="115"/>
        <v>0.6094929883090775</v>
      </c>
      <c r="AG127" s="17">
        <f t="shared" si="116"/>
        <v>1.1730886576965798</v>
      </c>
      <c r="AH127" s="17">
        <f t="shared" si="117"/>
        <v>6.2613041399061966E-31</v>
      </c>
      <c r="AI127" s="17">
        <f t="shared" si="118"/>
        <v>0.7070914229903944</v>
      </c>
      <c r="AJ127" s="17">
        <f t="shared" si="119"/>
        <v>-1.545424284890315E-32</v>
      </c>
      <c r="AK127" s="17">
        <f t="shared" si="120"/>
        <v>24.297198821247488</v>
      </c>
      <c r="AL127" s="17">
        <f t="shared" si="121"/>
        <v>-1.5037361272679859</v>
      </c>
      <c r="AM127" s="17">
        <f t="shared" si="122"/>
        <v>2.9317618002427266</v>
      </c>
      <c r="AN127" s="40">
        <f t="shared" si="123"/>
        <v>24.519590538038024</v>
      </c>
    </row>
    <row r="128" spans="1:40" ht="18.75" x14ac:dyDescent="0.25">
      <c r="A128" s="55"/>
      <c r="B128" s="2">
        <v>42.47</v>
      </c>
      <c r="C128" s="2">
        <v>8.09</v>
      </c>
      <c r="D128" s="2">
        <v>16.2</v>
      </c>
      <c r="E128" s="2">
        <v>70.61</v>
      </c>
      <c r="F128" s="2">
        <v>4.83</v>
      </c>
      <c r="G128" s="2">
        <v>15.83</v>
      </c>
      <c r="H128" s="17">
        <f t="shared" si="91"/>
        <v>18.107680690800798</v>
      </c>
      <c r="I128" s="17">
        <f t="shared" si="92"/>
        <v>16.550462229194689</v>
      </c>
      <c r="J128" s="17">
        <f t="shared" si="93"/>
        <v>17.329071459997742</v>
      </c>
      <c r="K128" s="18">
        <f t="shared" si="94"/>
        <v>0.36639932798049524</v>
      </c>
      <c r="L128" s="17">
        <f t="shared" si="95"/>
        <v>42.47</v>
      </c>
      <c r="M128" s="17">
        <f t="shared" si="96"/>
        <v>11.054170563362206</v>
      </c>
      <c r="N128" s="17">
        <f t="shared" si="97"/>
        <v>16.2</v>
      </c>
      <c r="O128" s="17">
        <f t="shared" si="98"/>
        <v>70.61</v>
      </c>
      <c r="P128" s="17">
        <f t="shared" si="99"/>
        <v>6.5997087541457917</v>
      </c>
      <c r="Q128" s="17">
        <f t="shared" si="100"/>
        <v>15.83</v>
      </c>
      <c r="R128" s="17">
        <f t="shared" si="101"/>
        <v>19.612105619843668</v>
      </c>
      <c r="S128" s="17">
        <f t="shared" si="102"/>
        <v>17.150657586213672</v>
      </c>
      <c r="T128" s="17">
        <f t="shared" si="103"/>
        <v>55.692084458676931</v>
      </c>
      <c r="U128" s="17">
        <f t="shared" si="104"/>
        <v>67.368184206780072</v>
      </c>
      <c r="V128" s="17">
        <f t="shared" si="105"/>
        <v>11.676099748103141</v>
      </c>
      <c r="W128" s="17">
        <f t="shared" si="106"/>
        <v>28.14</v>
      </c>
      <c r="X128" s="17">
        <f t="shared" si="107"/>
        <v>-2.4614480336299955</v>
      </c>
      <c r="Y128" s="17">
        <f t="shared" si="108"/>
        <v>3.7310057072465868</v>
      </c>
      <c r="Z128" s="17">
        <f t="shared" si="109"/>
        <v>56.54</v>
      </c>
      <c r="AA128" s="17">
        <f t="shared" si="110"/>
        <v>18.381381603028672</v>
      </c>
      <c r="AB128" s="17">
        <f t="shared" si="111"/>
        <v>61.530134332728501</v>
      </c>
      <c r="AC128" s="17">
        <f t="shared" si="112"/>
        <v>42.771599999999992</v>
      </c>
      <c r="AD128" s="17">
        <f t="shared" si="113"/>
        <v>1.0809776476050321</v>
      </c>
      <c r="AE128" s="17">
        <f t="shared" si="114"/>
        <v>1.8271621721362901</v>
      </c>
      <c r="AF128" s="17">
        <f t="shared" si="115"/>
        <v>0.60932716543840171</v>
      </c>
      <c r="AG128" s="17">
        <f t="shared" si="116"/>
        <v>1.1680041272352257</v>
      </c>
      <c r="AH128" s="17">
        <f t="shared" si="117"/>
        <v>6.4903832909679018E-31</v>
      </c>
      <c r="AI128" s="17">
        <f t="shared" si="118"/>
        <v>0.6452079744792002</v>
      </c>
      <c r="AJ128" s="17">
        <f t="shared" si="119"/>
        <v>-1.4617645810379043E-32</v>
      </c>
      <c r="AK128" s="17">
        <f t="shared" si="120"/>
        <v>26.031990635833942</v>
      </c>
      <c r="AL128" s="17">
        <f t="shared" si="121"/>
        <v>-1.347142618847077</v>
      </c>
      <c r="AM128" s="17">
        <f t="shared" si="122"/>
        <v>3.194342913905813</v>
      </c>
      <c r="AN128" s="40">
        <f t="shared" si="123"/>
        <v>26.2618193648361</v>
      </c>
    </row>
    <row r="129" spans="1:40" ht="18.75" x14ac:dyDescent="0.25">
      <c r="A129" s="55"/>
      <c r="B129" s="2">
        <v>42.47</v>
      </c>
      <c r="C129" s="2">
        <v>8.09</v>
      </c>
      <c r="D129" s="2">
        <v>16.2</v>
      </c>
      <c r="E129" s="2">
        <v>70.680000000000007</v>
      </c>
      <c r="F129" s="2">
        <v>4.95</v>
      </c>
      <c r="G129" s="2">
        <v>15.7</v>
      </c>
      <c r="H129" s="17">
        <f t="shared" si="91"/>
        <v>18.107680690800798</v>
      </c>
      <c r="I129" s="17">
        <f t="shared" si="92"/>
        <v>16.461849835301013</v>
      </c>
      <c r="J129" s="17">
        <f t="shared" si="93"/>
        <v>17.284765263050907</v>
      </c>
      <c r="K129" s="18">
        <f t="shared" si="94"/>
        <v>0.36750702661187723</v>
      </c>
      <c r="L129" s="17">
        <f t="shared" si="95"/>
        <v>42.47</v>
      </c>
      <c r="M129" s="17">
        <f t="shared" si="96"/>
        <v>11.063131845290085</v>
      </c>
      <c r="N129" s="17">
        <f t="shared" si="97"/>
        <v>16.2</v>
      </c>
      <c r="O129" s="17">
        <f t="shared" si="98"/>
        <v>70.680000000000007</v>
      </c>
      <c r="P129" s="17">
        <f t="shared" si="99"/>
        <v>6.7691597817287921</v>
      </c>
      <c r="Q129" s="17">
        <f t="shared" si="100"/>
        <v>15.7</v>
      </c>
      <c r="R129" s="17">
        <f t="shared" si="101"/>
        <v>19.617157954868784</v>
      </c>
      <c r="S129" s="17">
        <f t="shared" si="102"/>
        <v>17.097120346730165</v>
      </c>
      <c r="T129" s="17">
        <f t="shared" si="103"/>
        <v>55.670464867086523</v>
      </c>
      <c r="U129" s="17">
        <f t="shared" si="104"/>
        <v>66.676387762723451</v>
      </c>
      <c r="V129" s="17">
        <f t="shared" si="105"/>
        <v>11.005922895636928</v>
      </c>
      <c r="W129" s="17">
        <f t="shared" si="106"/>
        <v>28.210000000000008</v>
      </c>
      <c r="X129" s="17">
        <f t="shared" si="107"/>
        <v>-2.5200376081386189</v>
      </c>
      <c r="Y129" s="17">
        <f t="shared" si="108"/>
        <v>3.5124929232970437</v>
      </c>
      <c r="Z129" s="17">
        <f t="shared" si="109"/>
        <v>56.575000000000003</v>
      </c>
      <c r="AA129" s="17">
        <f t="shared" si="110"/>
        <v>18.357139150799476</v>
      </c>
      <c r="AB129" s="17">
        <f t="shared" si="111"/>
        <v>61.173426314904987</v>
      </c>
      <c r="AC129" s="17">
        <f t="shared" si="112"/>
        <v>43.230625000000039</v>
      </c>
      <c r="AD129" s="17">
        <f t="shared" si="113"/>
        <v>1.0815490744027851</v>
      </c>
      <c r="AE129" s="17">
        <f t="shared" si="114"/>
        <v>1.8260712617859762</v>
      </c>
      <c r="AF129" s="17">
        <f t="shared" si="115"/>
        <v>0.61045678174945128</v>
      </c>
      <c r="AG129" s="17">
        <f t="shared" si="116"/>
        <v>1.1680936013218586</v>
      </c>
      <c r="AH129" s="17">
        <f t="shared" si="117"/>
        <v>5.0857854527640783E-31</v>
      </c>
      <c r="AI129" s="17">
        <f t="shared" si="118"/>
        <v>0.6425421310224525</v>
      </c>
      <c r="AJ129" s="17">
        <f t="shared" si="119"/>
        <v>-1.1406883545395789E-32</v>
      </c>
      <c r="AK129" s="17">
        <f t="shared" si="120"/>
        <v>26.082958848240093</v>
      </c>
      <c r="AL129" s="17">
        <f t="shared" si="121"/>
        <v>-1.3800324559480301</v>
      </c>
      <c r="AM129" s="17">
        <f t="shared" si="122"/>
        <v>3.0070303606852864</v>
      </c>
      <c r="AN129" s="40">
        <f t="shared" si="123"/>
        <v>26.291965758545693</v>
      </c>
    </row>
    <row r="130" spans="1:40" ht="18.75" x14ac:dyDescent="0.25">
      <c r="A130" s="55"/>
      <c r="B130" s="2">
        <v>42.47</v>
      </c>
      <c r="C130" s="2">
        <v>8.09</v>
      </c>
      <c r="D130" s="2">
        <v>16.2</v>
      </c>
      <c r="E130" s="2">
        <v>69.930000000000007</v>
      </c>
      <c r="F130" s="2">
        <v>5.13</v>
      </c>
      <c r="G130" s="2">
        <v>16.11</v>
      </c>
      <c r="H130" s="17">
        <f t="shared" si="91"/>
        <v>18.107680690800798</v>
      </c>
      <c r="I130" s="17">
        <f t="shared" si="92"/>
        <v>16.90706952727172</v>
      </c>
      <c r="J130" s="17">
        <f t="shared" si="93"/>
        <v>17.507375109036261</v>
      </c>
      <c r="K130" s="18">
        <f t="shared" si="94"/>
        <v>0.36189160377476426</v>
      </c>
      <c r="L130" s="17">
        <f t="shared" si="95"/>
        <v>42.47</v>
      </c>
      <c r="M130" s="17">
        <f t="shared" si="96"/>
        <v>11.017703074537843</v>
      </c>
      <c r="N130" s="17">
        <f t="shared" si="97"/>
        <v>16.2</v>
      </c>
      <c r="O130" s="17">
        <f t="shared" si="98"/>
        <v>69.930000000000007</v>
      </c>
      <c r="P130" s="17">
        <f t="shared" si="99"/>
        <v>6.9865039273645415</v>
      </c>
      <c r="Q130" s="17">
        <f t="shared" si="100"/>
        <v>16.11</v>
      </c>
      <c r="R130" s="17">
        <f t="shared" si="101"/>
        <v>19.591574235846405</v>
      </c>
      <c r="S130" s="17">
        <f t="shared" si="102"/>
        <v>17.559707774535433</v>
      </c>
      <c r="T130" s="17">
        <f t="shared" si="103"/>
        <v>55.780179227255125</v>
      </c>
      <c r="U130" s="17">
        <f t="shared" si="104"/>
        <v>66.554828965434425</v>
      </c>
      <c r="V130" s="17">
        <f t="shared" si="105"/>
        <v>10.774649738179299</v>
      </c>
      <c r="W130" s="17">
        <f t="shared" si="106"/>
        <v>27.460000000000008</v>
      </c>
      <c r="X130" s="17">
        <f t="shared" si="107"/>
        <v>-2.0318664613109725</v>
      </c>
      <c r="Y130" s="17">
        <f t="shared" si="108"/>
        <v>3.4828415478701298</v>
      </c>
      <c r="Z130" s="17">
        <f t="shared" si="109"/>
        <v>56.2</v>
      </c>
      <c r="AA130" s="17">
        <f t="shared" si="110"/>
        <v>18.575641005190917</v>
      </c>
      <c r="AB130" s="17">
        <f t="shared" si="111"/>
        <v>61.167504096344771</v>
      </c>
      <c r="AC130" s="17">
        <f t="shared" si="112"/>
        <v>38.440000000000033</v>
      </c>
      <c r="AD130" s="17">
        <f t="shared" si="113"/>
        <v>1.0754257321327529</v>
      </c>
      <c r="AE130" s="17">
        <f t="shared" si="114"/>
        <v>1.8359038452335912</v>
      </c>
      <c r="AF130" s="17">
        <f t="shared" si="115"/>
        <v>0.61047563486663659</v>
      </c>
      <c r="AG130" s="17">
        <f t="shared" si="116"/>
        <v>1.1700996435354798</v>
      </c>
      <c r="AH130" s="17">
        <f t="shared" si="117"/>
        <v>5.0652180010663861E-31</v>
      </c>
      <c r="AI130" s="17">
        <f t="shared" si="118"/>
        <v>0.66674621418293545</v>
      </c>
      <c r="AJ130" s="17">
        <f t="shared" si="119"/>
        <v>-1.1788704002015195E-32</v>
      </c>
      <c r="AK130" s="17">
        <f t="shared" si="120"/>
        <v>25.534073790053487</v>
      </c>
      <c r="AL130" s="17">
        <f t="shared" si="121"/>
        <v>-1.1067390411464866</v>
      </c>
      <c r="AM130" s="17">
        <f t="shared" si="122"/>
        <v>2.9765341499862812</v>
      </c>
      <c r="AN130" s="40">
        <f t="shared" si="123"/>
        <v>25.730789944483416</v>
      </c>
    </row>
    <row r="131" spans="1:40" ht="18.75" x14ac:dyDescent="0.25">
      <c r="A131" s="55"/>
      <c r="B131" s="2">
        <v>41.45</v>
      </c>
      <c r="C131" s="2">
        <v>7.91</v>
      </c>
      <c r="D131" s="2">
        <v>15.51</v>
      </c>
      <c r="E131" s="2">
        <v>70.61</v>
      </c>
      <c r="F131" s="2">
        <v>4.83</v>
      </c>
      <c r="G131" s="2">
        <v>15.83</v>
      </c>
      <c r="H131" s="17">
        <f t="shared" si="91"/>
        <v>17.410577244881917</v>
      </c>
      <c r="I131" s="17">
        <f t="shared" si="92"/>
        <v>16.550462229194689</v>
      </c>
      <c r="J131" s="17">
        <f t="shared" si="93"/>
        <v>16.980519737038303</v>
      </c>
      <c r="K131" s="18">
        <f t="shared" si="94"/>
        <v>0.37497732528608996</v>
      </c>
      <c r="L131" s="17">
        <f t="shared" si="95"/>
        <v>41.45</v>
      </c>
      <c r="M131" s="17">
        <f t="shared" si="96"/>
        <v>10.876070643012971</v>
      </c>
      <c r="N131" s="17">
        <f t="shared" si="97"/>
        <v>15.51</v>
      </c>
      <c r="O131" s="17">
        <f t="shared" si="98"/>
        <v>70.61</v>
      </c>
      <c r="P131" s="17">
        <f t="shared" si="99"/>
        <v>6.6411404811318144</v>
      </c>
      <c r="Q131" s="17">
        <f t="shared" si="100"/>
        <v>15.83</v>
      </c>
      <c r="R131" s="17">
        <f t="shared" si="101"/>
        <v>18.943310498215684</v>
      </c>
      <c r="S131" s="17">
        <f t="shared" si="102"/>
        <v>17.166643436913567</v>
      </c>
      <c r="T131" s="17">
        <f t="shared" si="103"/>
        <v>54.960725754735684</v>
      </c>
      <c r="U131" s="17">
        <f t="shared" si="104"/>
        <v>67.240548913757266</v>
      </c>
      <c r="V131" s="17">
        <f t="shared" si="105"/>
        <v>12.279823159021582</v>
      </c>
      <c r="W131" s="17">
        <f t="shared" si="106"/>
        <v>29.159999999999997</v>
      </c>
      <c r="X131" s="17">
        <f t="shared" si="107"/>
        <v>-1.7766670613021169</v>
      </c>
      <c r="Y131" s="17">
        <f t="shared" si="108"/>
        <v>3.8575235098823275</v>
      </c>
      <c r="Z131" s="17">
        <f t="shared" si="109"/>
        <v>56.03</v>
      </c>
      <c r="AA131" s="17">
        <f t="shared" si="110"/>
        <v>18.054976967564627</v>
      </c>
      <c r="AB131" s="17">
        <f t="shared" si="111"/>
        <v>61.100637334246471</v>
      </c>
      <c r="AC131" s="17">
        <f t="shared" si="112"/>
        <v>36.360900000000015</v>
      </c>
      <c r="AD131" s="17">
        <f t="shared" si="113"/>
        <v>1.0726502182937101</v>
      </c>
      <c r="AE131" s="17">
        <f t="shared" si="114"/>
        <v>1.8124739635404081</v>
      </c>
      <c r="AF131" s="17">
        <f t="shared" si="115"/>
        <v>0.61068872504951777</v>
      </c>
      <c r="AG131" s="17">
        <f t="shared" si="116"/>
        <v>1.1653895629768067</v>
      </c>
      <c r="AH131" s="17">
        <f t="shared" si="117"/>
        <v>4.8386487911648541E-31</v>
      </c>
      <c r="AI131" s="17">
        <f t="shared" si="118"/>
        <v>0.60974153286734301</v>
      </c>
      <c r="AJ131" s="17">
        <f t="shared" si="119"/>
        <v>-1.0298577507817753E-32</v>
      </c>
      <c r="AK131" s="17">
        <f t="shared" si="120"/>
        <v>27.185003557250464</v>
      </c>
      <c r="AL131" s="17">
        <f t="shared" si="121"/>
        <v>-0.98024418393942192</v>
      </c>
      <c r="AM131" s="17">
        <f t="shared" si="122"/>
        <v>3.3100721273227149</v>
      </c>
      <c r="AN131" s="40">
        <f t="shared" si="123"/>
        <v>27.403318677779637</v>
      </c>
    </row>
    <row r="132" spans="1:40" ht="18.75" x14ac:dyDescent="0.25">
      <c r="A132" s="55"/>
      <c r="B132" s="2">
        <v>41.45</v>
      </c>
      <c r="C132" s="2">
        <v>7.91</v>
      </c>
      <c r="D132" s="2">
        <v>15.51</v>
      </c>
      <c r="E132" s="2">
        <v>70.680000000000007</v>
      </c>
      <c r="F132" s="2">
        <v>4.95</v>
      </c>
      <c r="G132" s="2">
        <v>15.7</v>
      </c>
      <c r="H132" s="17">
        <f t="shared" si="91"/>
        <v>17.410577244881917</v>
      </c>
      <c r="I132" s="17">
        <f t="shared" si="92"/>
        <v>16.461849835301013</v>
      </c>
      <c r="J132" s="17">
        <f t="shared" si="93"/>
        <v>16.936213540091465</v>
      </c>
      <c r="K132" s="18">
        <f t="shared" si="94"/>
        <v>0.37604511068404911</v>
      </c>
      <c r="L132" s="17">
        <f t="shared" si="95"/>
        <v>41.45</v>
      </c>
      <c r="M132" s="17">
        <f t="shared" si="96"/>
        <v>10.884516825510827</v>
      </c>
      <c r="N132" s="17">
        <f t="shared" si="97"/>
        <v>15.51</v>
      </c>
      <c r="O132" s="17">
        <f t="shared" si="98"/>
        <v>70.680000000000007</v>
      </c>
      <c r="P132" s="17">
        <f t="shared" si="99"/>
        <v>6.8114232978860425</v>
      </c>
      <c r="Q132" s="17">
        <f t="shared" si="100"/>
        <v>15.7</v>
      </c>
      <c r="R132" s="17">
        <f t="shared" si="101"/>
        <v>18.948161032797572</v>
      </c>
      <c r="S132" s="17">
        <f t="shared" si="102"/>
        <v>17.113897491307604</v>
      </c>
      <c r="T132" s="17">
        <f t="shared" si="103"/>
        <v>54.939814891762545</v>
      </c>
      <c r="U132" s="17">
        <f t="shared" si="104"/>
        <v>66.546455683628352</v>
      </c>
      <c r="V132" s="17">
        <f t="shared" si="105"/>
        <v>11.606640791865807</v>
      </c>
      <c r="W132" s="17">
        <f t="shared" si="106"/>
        <v>29.230000000000004</v>
      </c>
      <c r="X132" s="17">
        <f t="shared" si="107"/>
        <v>-1.8342635414899675</v>
      </c>
      <c r="Y132" s="17">
        <f t="shared" si="108"/>
        <v>3.6416573349423755</v>
      </c>
      <c r="Z132" s="17">
        <f t="shared" si="109"/>
        <v>56.065000000000005</v>
      </c>
      <c r="AA132" s="17">
        <f t="shared" si="110"/>
        <v>18.031029262052588</v>
      </c>
      <c r="AB132" s="17">
        <f t="shared" si="111"/>
        <v>60.743135287695452</v>
      </c>
      <c r="AC132" s="17">
        <f t="shared" si="112"/>
        <v>36.784225000000056</v>
      </c>
      <c r="AD132" s="17">
        <f t="shared" si="113"/>
        <v>1.0732215668560927</v>
      </c>
      <c r="AE132" s="17">
        <f t="shared" si="114"/>
        <v>1.8113963167923663</v>
      </c>
      <c r="AF132" s="17">
        <f t="shared" si="115"/>
        <v>0.61183492947831275</v>
      </c>
      <c r="AG132" s="17">
        <f t="shared" si="116"/>
        <v>1.1654802027545401</v>
      </c>
      <c r="AH132" s="17">
        <f t="shared" si="117"/>
        <v>3.7875854904727118E-31</v>
      </c>
      <c r="AI132" s="17">
        <f t="shared" si="118"/>
        <v>0.60717661194926553</v>
      </c>
      <c r="AJ132" s="17">
        <f t="shared" si="119"/>
        <v>-8.0275836898189729E-33</v>
      </c>
      <c r="AK132" s="17">
        <f t="shared" si="120"/>
        <v>27.235755320894913</v>
      </c>
      <c r="AL132" s="17">
        <f t="shared" si="121"/>
        <v>-1.0126240870016201</v>
      </c>
      <c r="AM132" s="17">
        <f t="shared" si="122"/>
        <v>3.1245981925180235</v>
      </c>
      <c r="AN132" s="40">
        <f t="shared" si="123"/>
        <v>27.433098427008176</v>
      </c>
    </row>
    <row r="133" spans="1:40" ht="19.5" thickBot="1" x14ac:dyDescent="0.3">
      <c r="A133" s="56"/>
      <c r="B133" s="41">
        <v>41.45</v>
      </c>
      <c r="C133" s="41">
        <v>7.91</v>
      </c>
      <c r="D133" s="41">
        <v>15.51</v>
      </c>
      <c r="E133" s="41">
        <v>69.930000000000007</v>
      </c>
      <c r="F133" s="41">
        <v>5.13</v>
      </c>
      <c r="G133" s="41">
        <v>16.11</v>
      </c>
      <c r="H133" s="29">
        <f t="shared" si="91"/>
        <v>17.410577244881917</v>
      </c>
      <c r="I133" s="29">
        <f t="shared" si="92"/>
        <v>16.90706952727172</v>
      </c>
      <c r="J133" s="29">
        <f t="shared" si="93"/>
        <v>17.158823386076818</v>
      </c>
      <c r="K133" s="42">
        <f t="shared" si="94"/>
        <v>0.37062834357479302</v>
      </c>
      <c r="L133" s="29">
        <f t="shared" si="95"/>
        <v>41.45</v>
      </c>
      <c r="M133" s="29">
        <f t="shared" si="96"/>
        <v>10.841670197676613</v>
      </c>
      <c r="N133" s="29">
        <f t="shared" si="97"/>
        <v>15.51</v>
      </c>
      <c r="O133" s="29">
        <f t="shared" si="98"/>
        <v>69.930000000000007</v>
      </c>
      <c r="P133" s="29">
        <f t="shared" si="99"/>
        <v>7.0313234025386881</v>
      </c>
      <c r="Q133" s="29">
        <f t="shared" si="100"/>
        <v>16.11</v>
      </c>
      <c r="R133" s="29">
        <f t="shared" si="101"/>
        <v>18.92358086291253</v>
      </c>
      <c r="S133" s="29">
        <f t="shared" si="102"/>
        <v>17.57758825297396</v>
      </c>
      <c r="T133" s="29">
        <f t="shared" si="103"/>
        <v>55.046004235986544</v>
      </c>
      <c r="U133" s="29">
        <f t="shared" si="104"/>
        <v>66.420796883253431</v>
      </c>
      <c r="V133" s="29">
        <f t="shared" si="105"/>
        <v>11.374792647266887</v>
      </c>
      <c r="W133" s="29">
        <f t="shared" si="106"/>
        <v>28.480000000000004</v>
      </c>
      <c r="X133" s="29">
        <f t="shared" si="107"/>
        <v>-1.3459926099385697</v>
      </c>
      <c r="Y133" s="29">
        <f t="shared" si="108"/>
        <v>3.6148370078343275</v>
      </c>
      <c r="Z133" s="29">
        <f t="shared" si="109"/>
        <v>55.690000000000005</v>
      </c>
      <c r="AA133" s="29">
        <f t="shared" si="110"/>
        <v>18.250584557943245</v>
      </c>
      <c r="AB133" s="29">
        <f t="shared" si="111"/>
        <v>60.733400559619987</v>
      </c>
      <c r="AC133" s="29">
        <f t="shared" si="112"/>
        <v>32.376100000000058</v>
      </c>
      <c r="AD133" s="29">
        <f t="shared" si="113"/>
        <v>1.0671041243072545</v>
      </c>
      <c r="AE133" s="29">
        <f t="shared" si="114"/>
        <v>1.8212763051074461</v>
      </c>
      <c r="AF133" s="29">
        <f t="shared" si="115"/>
        <v>0.61186630301696054</v>
      </c>
      <c r="AG133" s="29">
        <f t="shared" si="116"/>
        <v>1.1675037655205074</v>
      </c>
      <c r="AH133" s="29">
        <f t="shared" si="117"/>
        <v>3.7623894488834017E-31</v>
      </c>
      <c r="AI133" s="29">
        <f t="shared" si="118"/>
        <v>0.6308842048225215</v>
      </c>
      <c r="AJ133" s="29">
        <f t="shared" si="119"/>
        <v>-8.2855389903526115E-33</v>
      </c>
      <c r="AK133" s="29">
        <f t="shared" si="120"/>
        <v>26.68905437741488</v>
      </c>
      <c r="AL133" s="29">
        <f t="shared" si="121"/>
        <v>-0.73903811638243599</v>
      </c>
      <c r="AM133" s="29">
        <f t="shared" si="122"/>
        <v>3.0962101490291358</v>
      </c>
      <c r="AN133" s="43">
        <f t="shared" si="123"/>
        <v>26.878212704438248</v>
      </c>
    </row>
  </sheetData>
  <mergeCells count="20">
    <mergeCell ref="AK29:AM29"/>
    <mergeCell ref="B24:C24"/>
    <mergeCell ref="B29:G29"/>
    <mergeCell ref="H29:J29"/>
    <mergeCell ref="L29:Q29"/>
    <mergeCell ref="R29:S29"/>
    <mergeCell ref="T29:U29"/>
    <mergeCell ref="Z29:AB29"/>
    <mergeCell ref="AD29:AG29"/>
    <mergeCell ref="AH29:AJ29"/>
    <mergeCell ref="A90:A98"/>
    <mergeCell ref="A105:A113"/>
    <mergeCell ref="A115:A123"/>
    <mergeCell ref="A125:A133"/>
    <mergeCell ref="R2:U3"/>
    <mergeCell ref="A35:A43"/>
    <mergeCell ref="A45:A53"/>
    <mergeCell ref="A55:A63"/>
    <mergeCell ref="A70:A78"/>
    <mergeCell ref="A80:A88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D4BE-557C-491F-873F-2D7510CC685B}">
  <dimension ref="A2:AN133"/>
  <sheetViews>
    <sheetView zoomScale="85" zoomScaleNormal="85" workbookViewId="0">
      <selection activeCell="L9" sqref="L9"/>
    </sheetView>
  </sheetViews>
  <sheetFormatPr baseColWidth="10" defaultRowHeight="15" x14ac:dyDescent="0.25"/>
  <cols>
    <col min="1" max="1" width="15.140625" bestFit="1" customWidth="1"/>
    <col min="2" max="2" width="20.140625" bestFit="1" customWidth="1"/>
    <col min="9" max="9" width="26.5703125" bestFit="1" customWidth="1"/>
    <col min="17" max="17" width="15.140625" bestFit="1" customWidth="1"/>
  </cols>
  <sheetData>
    <row r="2" spans="2:20" x14ac:dyDescent="0.25">
      <c r="B2" s="6" t="s">
        <v>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I2" s="6" t="s">
        <v>0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  <c r="Q2" s="50" t="s">
        <v>111</v>
      </c>
      <c r="R2" s="50"/>
      <c r="S2" s="50"/>
      <c r="T2" s="50"/>
    </row>
    <row r="3" spans="2:20" ht="15.75" thickBot="1" x14ac:dyDescent="0.3">
      <c r="Q3" s="50"/>
      <c r="R3" s="50"/>
      <c r="S3" s="50"/>
      <c r="T3" s="50"/>
    </row>
    <row r="4" spans="2:20" x14ac:dyDescent="0.25">
      <c r="B4" s="35" t="s">
        <v>9</v>
      </c>
      <c r="C4" s="57">
        <v>63.47</v>
      </c>
      <c r="D4" s="57">
        <v>10.72</v>
      </c>
      <c r="E4" s="57">
        <v>11.45</v>
      </c>
      <c r="F4" s="57">
        <v>15.69</v>
      </c>
      <c r="G4" s="58">
        <v>46.9</v>
      </c>
      <c r="I4" s="35" t="s">
        <v>12</v>
      </c>
      <c r="J4" s="57">
        <v>50.26</v>
      </c>
      <c r="K4" s="57">
        <v>8.5299999999999994</v>
      </c>
      <c r="L4" s="57">
        <v>12.21</v>
      </c>
      <c r="M4" s="57">
        <v>14.894462058093943</v>
      </c>
      <c r="N4" s="74">
        <v>55.061765639620631</v>
      </c>
      <c r="Q4" s="45"/>
      <c r="R4" s="45" t="s">
        <v>108</v>
      </c>
      <c r="S4" s="45" t="s">
        <v>109</v>
      </c>
      <c r="T4" s="45" t="s">
        <v>110</v>
      </c>
    </row>
    <row r="5" spans="2:20" x14ac:dyDescent="0.25">
      <c r="B5" s="39"/>
      <c r="C5" s="59">
        <v>62.94</v>
      </c>
      <c r="D5" s="59">
        <v>11.21</v>
      </c>
      <c r="E5" s="59">
        <v>11.65</v>
      </c>
      <c r="F5" s="59">
        <v>16.170000000000002</v>
      </c>
      <c r="G5" s="60">
        <v>46.09</v>
      </c>
      <c r="I5" s="39"/>
      <c r="J5" s="59">
        <v>50.36</v>
      </c>
      <c r="K5" s="59">
        <v>9.0299999999999994</v>
      </c>
      <c r="L5" s="59">
        <v>12.39</v>
      </c>
      <c r="M5" s="59">
        <v>15.331438288692944</v>
      </c>
      <c r="N5" s="64">
        <v>53.915134433792097</v>
      </c>
      <c r="Q5" s="45" t="s">
        <v>91</v>
      </c>
      <c r="R5" s="46">
        <f>AN31</f>
        <v>0.96137660860970597</v>
      </c>
      <c r="S5" s="46">
        <f>AVERAGE(AN35:AN43)</f>
        <v>1.0571110457898178</v>
      </c>
      <c r="T5" s="45">
        <f>_xlfn.STDEV.P(AN35:AN43)</f>
        <v>0.59746679393644408</v>
      </c>
    </row>
    <row r="6" spans="2:20" x14ac:dyDescent="0.25">
      <c r="B6" s="39"/>
      <c r="C6" s="59">
        <v>62.39</v>
      </c>
      <c r="D6" s="59">
        <v>11.57</v>
      </c>
      <c r="E6" s="59">
        <v>11.73</v>
      </c>
      <c r="F6" s="59">
        <v>16.47</v>
      </c>
      <c r="G6" s="60">
        <v>45.4</v>
      </c>
      <c r="I6" s="39"/>
      <c r="J6" s="59">
        <v>49.23</v>
      </c>
      <c r="K6" s="59">
        <v>8.7799999999999994</v>
      </c>
      <c r="L6" s="59">
        <v>12.83</v>
      </c>
      <c r="M6" s="59">
        <v>15.546616995346607</v>
      </c>
      <c r="N6" s="64">
        <v>55.615066764858149</v>
      </c>
      <c r="Q6" s="45" t="s">
        <v>92</v>
      </c>
      <c r="R6" s="46">
        <f t="shared" ref="R6:R7" si="0">AN32</f>
        <v>0.43679857890939411</v>
      </c>
      <c r="S6" s="46">
        <f>AVERAGE(AN45:AN53)</f>
        <v>0.76313128144215814</v>
      </c>
      <c r="T6" s="45">
        <f>_xlfn.STDEV.P(AN45:AN53)</f>
        <v>0.38982097699491358</v>
      </c>
    </row>
    <row r="7" spans="2:20" x14ac:dyDescent="0.25">
      <c r="B7" s="61" t="s">
        <v>4</v>
      </c>
      <c r="C7" s="5">
        <f>AVERAGE(C4:C6)</f>
        <v>62.933333333333337</v>
      </c>
      <c r="D7" s="5">
        <f t="shared" ref="D7:G7" si="1">AVERAGE(D4:D6)</f>
        <v>11.166666666666666</v>
      </c>
      <c r="E7" s="5">
        <f t="shared" si="1"/>
        <v>11.61</v>
      </c>
      <c r="F7" s="5">
        <f t="shared" si="1"/>
        <v>16.11</v>
      </c>
      <c r="G7" s="62">
        <f t="shared" si="1"/>
        <v>46.13</v>
      </c>
      <c r="I7" s="61" t="s">
        <v>4</v>
      </c>
      <c r="J7" s="5">
        <f>AVERAGE(J4:J6)</f>
        <v>49.949999999999996</v>
      </c>
      <c r="K7" s="5">
        <f t="shared" ref="K7:N7" si="2">AVERAGE(K4:K6)</f>
        <v>8.7799999999999994</v>
      </c>
      <c r="L7" s="5">
        <f t="shared" si="2"/>
        <v>12.476666666666667</v>
      </c>
      <c r="M7" s="5">
        <f t="shared" si="2"/>
        <v>15.257505780711165</v>
      </c>
      <c r="N7" s="62">
        <f t="shared" si="2"/>
        <v>54.863988946090295</v>
      </c>
      <c r="Q7" s="45" t="s">
        <v>93</v>
      </c>
      <c r="R7" s="46">
        <f t="shared" si="0"/>
        <v>1.3777101691048601</v>
      </c>
      <c r="S7" s="46">
        <f>AVERAGE(AN55:AN63)</f>
        <v>1.4246197599561801</v>
      </c>
      <c r="T7" s="45">
        <f>_xlfn.STDEV.P(AN55:AN63)</f>
        <v>0.71662068487890684</v>
      </c>
    </row>
    <row r="8" spans="2:20" x14ac:dyDescent="0.25">
      <c r="B8" s="61" t="s">
        <v>5</v>
      </c>
      <c r="C8" s="63">
        <f>STDEV(C4:C6)</f>
        <v>0.54003086331554462</v>
      </c>
      <c r="D8" s="63">
        <f t="shared" ref="D8:G8" si="3">STDEV(D4:D6)</f>
        <v>0.42665364563464497</v>
      </c>
      <c r="E8" s="63">
        <f t="shared" si="3"/>
        <v>0.1442220510185602</v>
      </c>
      <c r="F8" s="63">
        <f t="shared" si="3"/>
        <v>0.39344631145811992</v>
      </c>
      <c r="G8" s="64">
        <f t="shared" si="3"/>
        <v>0.75079957378783846</v>
      </c>
      <c r="I8" s="61" t="s">
        <v>5</v>
      </c>
      <c r="J8" s="63">
        <f>STDEV(J4:J6)</f>
        <v>0.62553976692133761</v>
      </c>
      <c r="K8" s="63">
        <f t="shared" ref="K8:N8" si="4">STDEV(K4:K6)</f>
        <v>0.25</v>
      </c>
      <c r="L8" s="63">
        <f t="shared" si="4"/>
        <v>0.31895663237081789</v>
      </c>
      <c r="M8" s="63">
        <f t="shared" si="4"/>
        <v>0.33230411876489507</v>
      </c>
      <c r="N8" s="64">
        <f t="shared" si="4"/>
        <v>0.86705201569961188</v>
      </c>
      <c r="Q8" s="45"/>
      <c r="R8" s="45"/>
      <c r="S8" s="45"/>
      <c r="T8" s="45"/>
    </row>
    <row r="9" spans="2:20" ht="15.75" thickBot="1" x14ac:dyDescent="0.3">
      <c r="B9" s="65" t="s">
        <v>114</v>
      </c>
      <c r="C9" s="66">
        <f>_xlfn.STDEV.P(C4:C6)</f>
        <v>0.44093335349259033</v>
      </c>
      <c r="D9" s="66">
        <f t="shared" ref="D9:E9" si="5">_xlfn.STDEV.P(D4:D6)</f>
        <v>0.3483612429010372</v>
      </c>
      <c r="E9" s="66">
        <f t="shared" si="5"/>
        <v>0.11775681155103847</v>
      </c>
      <c r="F9" s="66"/>
      <c r="G9" s="67"/>
      <c r="I9" s="65" t="s">
        <v>114</v>
      </c>
      <c r="J9" s="66">
        <f>_xlfn.STDEV.P(J4:J6)</f>
        <v>0.51075108092559884</v>
      </c>
      <c r="K9" s="66">
        <f t="shared" ref="K9:L9" si="6">_xlfn.STDEV.P(K4:K6)</f>
        <v>0.20412414523193151</v>
      </c>
      <c r="L9" s="66">
        <f t="shared" si="6"/>
        <v>0.26042699979499451</v>
      </c>
      <c r="M9" s="68"/>
      <c r="N9" s="67"/>
      <c r="Q9" s="45" t="s">
        <v>94</v>
      </c>
      <c r="R9" s="46">
        <f>AN66</f>
        <v>1.7316828533659663</v>
      </c>
      <c r="S9" s="46">
        <f>AVERAGE(AN70:AN78)</f>
        <v>1.8047755115645714</v>
      </c>
      <c r="T9" s="45">
        <f>_xlfn.STDEV.P(AN70:AN78)</f>
        <v>0.63755400334433265</v>
      </c>
    </row>
    <row r="10" spans="2:20" x14ac:dyDescent="0.25">
      <c r="B10" s="35" t="s">
        <v>10</v>
      </c>
      <c r="C10" s="57">
        <v>64.680000000000007</v>
      </c>
      <c r="D10" s="57">
        <v>10.3</v>
      </c>
      <c r="E10" s="57">
        <v>11.35</v>
      </c>
      <c r="F10" s="57">
        <v>15.32</v>
      </c>
      <c r="G10" s="58">
        <v>47.77</v>
      </c>
      <c r="I10" s="35" t="s">
        <v>13</v>
      </c>
      <c r="J10" s="57">
        <v>51.01</v>
      </c>
      <c r="K10" s="57">
        <v>9.09</v>
      </c>
      <c r="L10" s="57">
        <v>13.49</v>
      </c>
      <c r="M10" s="57">
        <v>16.266782103415537</v>
      </c>
      <c r="N10" s="74">
        <v>56.026846446142585</v>
      </c>
      <c r="Q10" s="45" t="s">
        <v>95</v>
      </c>
      <c r="R10" s="46">
        <f t="shared" ref="R10:R11" si="7">AN67</f>
        <v>1.1734464193067984</v>
      </c>
      <c r="S10" s="46">
        <f>AVERAGE(AN80:AN88)</f>
        <v>1.4224405944195877</v>
      </c>
      <c r="T10" s="45">
        <f>_xlfn.STDEV.P(AN80:AN88)</f>
        <v>0.57986325628523572</v>
      </c>
    </row>
    <row r="11" spans="2:20" x14ac:dyDescent="0.25">
      <c r="B11" s="39"/>
      <c r="C11" s="59">
        <v>64.05</v>
      </c>
      <c r="D11" s="59">
        <v>10.85</v>
      </c>
      <c r="E11" s="59">
        <v>11.58</v>
      </c>
      <c r="F11" s="59">
        <v>15.87</v>
      </c>
      <c r="G11" s="60">
        <v>46.84</v>
      </c>
      <c r="I11" s="39"/>
      <c r="J11" s="59">
        <v>51.3</v>
      </c>
      <c r="K11" s="59">
        <v>9.4499999999999993</v>
      </c>
      <c r="L11" s="59">
        <v>13.57</v>
      </c>
      <c r="M11" s="59">
        <v>16.536245039306838</v>
      </c>
      <c r="N11" s="64">
        <v>55.147279841352876</v>
      </c>
      <c r="Q11" s="45" t="s">
        <v>96</v>
      </c>
      <c r="R11" s="46">
        <f t="shared" si="7"/>
        <v>1.0847082950294873</v>
      </c>
      <c r="S11" s="46">
        <f>AVERAGE(AN90:AN98)</f>
        <v>1.3590298289207352</v>
      </c>
      <c r="T11" s="45">
        <f>_xlfn.STDEV.P(AN90:AN98)</f>
        <v>0.56443110537886321</v>
      </c>
    </row>
    <row r="12" spans="2:20" x14ac:dyDescent="0.25">
      <c r="B12" s="39"/>
      <c r="C12" s="59">
        <v>63.3</v>
      </c>
      <c r="D12" s="59">
        <v>11.2</v>
      </c>
      <c r="E12" s="59">
        <v>11.58</v>
      </c>
      <c r="F12" s="59">
        <v>16.11</v>
      </c>
      <c r="G12" s="60">
        <v>45.94</v>
      </c>
      <c r="I12" s="39"/>
      <c r="J12" s="59">
        <v>52.32</v>
      </c>
      <c r="K12" s="59">
        <v>9.1</v>
      </c>
      <c r="L12" s="59">
        <v>13.47</v>
      </c>
      <c r="M12" s="59">
        <v>16.255795889466626</v>
      </c>
      <c r="N12" s="64">
        <v>55.958224570564361</v>
      </c>
      <c r="Q12" s="45"/>
      <c r="R12" s="45"/>
      <c r="S12" s="45"/>
      <c r="T12" s="45"/>
    </row>
    <row r="13" spans="2:20" x14ac:dyDescent="0.25">
      <c r="B13" s="61" t="s">
        <v>4</v>
      </c>
      <c r="C13" s="5">
        <f>AVERAGE(C10:C12)</f>
        <v>64.010000000000005</v>
      </c>
      <c r="D13" s="5">
        <f t="shared" ref="D13" si="8">AVERAGE(D10:D12)</f>
        <v>10.783333333333331</v>
      </c>
      <c r="E13" s="5">
        <f t="shared" ref="E13" si="9">AVERAGE(E10:E12)</f>
        <v>11.503333333333332</v>
      </c>
      <c r="F13" s="5">
        <f t="shared" ref="F13" si="10">AVERAGE(F10:F12)</f>
        <v>15.766666666666666</v>
      </c>
      <c r="G13" s="62">
        <f t="shared" ref="G13" si="11">AVERAGE(G10:G12)</f>
        <v>46.85</v>
      </c>
      <c r="I13" s="61" t="s">
        <v>4</v>
      </c>
      <c r="J13" s="5">
        <f>AVERAGE(J10:J12)</f>
        <v>51.543333333333329</v>
      </c>
      <c r="K13" s="5">
        <f>AVERAGE(K10:K12)</f>
        <v>9.2133333333333329</v>
      </c>
      <c r="L13" s="5">
        <f t="shared" ref="L13:N13" si="12">AVERAGE(L10:L12)</f>
        <v>13.51</v>
      </c>
      <c r="M13" s="5">
        <f t="shared" si="12"/>
        <v>16.352941010729666</v>
      </c>
      <c r="N13" s="62">
        <f t="shared" si="12"/>
        <v>55.710783619353272</v>
      </c>
      <c r="Q13" s="45" t="s">
        <v>97</v>
      </c>
      <c r="R13" s="46">
        <f>AN101</f>
        <v>12.308882451484866</v>
      </c>
      <c r="S13" s="46">
        <f>AVERAGE(AN105:AN113)</f>
        <v>12.316798541138995</v>
      </c>
      <c r="T13" s="45">
        <f>_xlfn.STDEV.P(AN105:AN113)</f>
        <v>0.61612815393645171</v>
      </c>
    </row>
    <row r="14" spans="2:20" x14ac:dyDescent="0.25">
      <c r="B14" s="61" t="s">
        <v>5</v>
      </c>
      <c r="C14" s="63">
        <f>STDEV(C10:C12)</f>
        <v>0.69086901797663969</v>
      </c>
      <c r="D14" s="63">
        <f t="shared" ref="D14:G14" si="13">STDEV(D10:D12)</f>
        <v>0.4536885862938726</v>
      </c>
      <c r="E14" s="63">
        <f t="shared" si="13"/>
        <v>0.13279056191361416</v>
      </c>
      <c r="F14" s="63">
        <f t="shared" si="13"/>
        <v>0.40501028793517446</v>
      </c>
      <c r="G14" s="64">
        <f t="shared" si="13"/>
        <v>0.91504098268875633</v>
      </c>
      <c r="I14" s="61" t="s">
        <v>5</v>
      </c>
      <c r="J14" s="63">
        <f>STDEV(J10:J12)</f>
        <v>0.68806491941773584</v>
      </c>
      <c r="K14" s="63">
        <f t="shared" ref="K14:N14" si="14">STDEV(K10:K12)</f>
        <v>0.2050203241957568</v>
      </c>
      <c r="L14" s="63">
        <f t="shared" si="14"/>
        <v>5.291502622129169E-2</v>
      </c>
      <c r="M14" s="63">
        <f t="shared" si="14"/>
        <v>0.15884095628551878</v>
      </c>
      <c r="N14" s="64">
        <f t="shared" si="14"/>
        <v>0.4892132677243225</v>
      </c>
      <c r="Q14" s="45" t="s">
        <v>98</v>
      </c>
      <c r="R14" s="46">
        <f t="shared" ref="R14:R15" si="15">AN102</f>
        <v>11.589469979588738</v>
      </c>
      <c r="S14" s="46">
        <f>AVERAGE(AN115:AN123)</f>
        <v>11.598312005436579</v>
      </c>
      <c r="T14" s="45">
        <f>_xlfn.STDEV.P(AN115:AN123)</f>
        <v>0.67198070285210243</v>
      </c>
    </row>
    <row r="15" spans="2:20" ht="15.75" thickBot="1" x14ac:dyDescent="0.3">
      <c r="B15" s="65" t="s">
        <v>114</v>
      </c>
      <c r="C15" s="66">
        <f>_xlfn.STDEV.P(C10:C12)</f>
        <v>0.56409219104682196</v>
      </c>
      <c r="D15" s="66">
        <f t="shared" ref="D15:E15" si="16">_xlfn.STDEV.P(D10:D12)</f>
        <v>0.37043517951488053</v>
      </c>
      <c r="E15" s="66">
        <f t="shared" si="16"/>
        <v>0.10842303978193749</v>
      </c>
      <c r="F15" s="68"/>
      <c r="G15" s="69"/>
      <c r="I15" s="65" t="s">
        <v>114</v>
      </c>
      <c r="J15" s="66">
        <f>_xlfn.STDEV.P(J10:J12)</f>
        <v>0.56180265416089259</v>
      </c>
      <c r="K15" s="66">
        <f t="shared" ref="K15:L15" si="17">_xlfn.STDEV.P(K10:K12)</f>
        <v>0.16739839372652937</v>
      </c>
      <c r="L15" s="66">
        <f t="shared" si="17"/>
        <v>4.3204937989385635E-2</v>
      </c>
      <c r="M15" s="68"/>
      <c r="N15" s="67"/>
      <c r="Q15" s="45" t="s">
        <v>99</v>
      </c>
      <c r="R15" s="46">
        <f t="shared" si="15"/>
        <v>11.278954272070708</v>
      </c>
      <c r="S15" s="46">
        <f>AVERAGE(AN125:AN133)</f>
        <v>11.286688591520983</v>
      </c>
      <c r="T15" s="45">
        <f>_xlfn.STDEV.P(AN125:AN133)</f>
        <v>0.91782571354199849</v>
      </c>
    </row>
    <row r="16" spans="2:20" x14ac:dyDescent="0.25">
      <c r="B16" s="35" t="s">
        <v>11</v>
      </c>
      <c r="C16" s="70">
        <v>63.32</v>
      </c>
      <c r="D16" s="70">
        <v>10.97</v>
      </c>
      <c r="E16" s="70">
        <v>11.56</v>
      </c>
      <c r="F16" s="70">
        <v>15.94</v>
      </c>
      <c r="G16" s="71">
        <v>46.49</v>
      </c>
      <c r="I16" s="35" t="s">
        <v>14</v>
      </c>
      <c r="J16" s="70">
        <v>49.85</v>
      </c>
      <c r="K16" s="70">
        <v>9.39</v>
      </c>
      <c r="L16" s="70">
        <v>13.82</v>
      </c>
      <c r="M16" s="57">
        <v>16.708216541570199</v>
      </c>
      <c r="N16" s="74">
        <v>55.80606389996143</v>
      </c>
    </row>
    <row r="17" spans="1:40" x14ac:dyDescent="0.25">
      <c r="B17" s="39"/>
      <c r="C17" s="72">
        <v>62.01</v>
      </c>
      <c r="D17" s="72">
        <v>11.14</v>
      </c>
      <c r="E17" s="72">
        <v>11.73</v>
      </c>
      <c r="F17" s="72">
        <v>16.18</v>
      </c>
      <c r="G17" s="73">
        <v>46.49</v>
      </c>
      <c r="I17" s="39"/>
      <c r="J17" s="72">
        <v>50.17</v>
      </c>
      <c r="K17" s="72">
        <v>9.6</v>
      </c>
      <c r="L17" s="72">
        <v>13.52</v>
      </c>
      <c r="M17" s="59">
        <v>16.581628388068523</v>
      </c>
      <c r="N17" s="64">
        <v>54.62320439299404</v>
      </c>
    </row>
    <row r="18" spans="1:40" x14ac:dyDescent="0.25">
      <c r="B18" s="39"/>
      <c r="C18" s="72">
        <v>61.94</v>
      </c>
      <c r="D18" s="72">
        <v>11.44</v>
      </c>
      <c r="E18" s="72">
        <v>11.81</v>
      </c>
      <c r="F18" s="72">
        <v>16.440000000000001</v>
      </c>
      <c r="G18" s="73">
        <v>45.91</v>
      </c>
      <c r="I18" s="39"/>
      <c r="J18" s="72">
        <v>51.6</v>
      </c>
      <c r="K18" s="72">
        <v>10.050000000000001</v>
      </c>
      <c r="L18" s="72">
        <v>14.18</v>
      </c>
      <c r="M18" s="59">
        <v>17.38030206872136</v>
      </c>
      <c r="N18" s="64">
        <v>54.673304701675775</v>
      </c>
    </row>
    <row r="19" spans="1:40" x14ac:dyDescent="0.25">
      <c r="B19" s="61" t="s">
        <v>4</v>
      </c>
      <c r="C19" s="5">
        <f>AVERAGE(C16:C18)</f>
        <v>62.423333333333325</v>
      </c>
      <c r="D19" s="5">
        <f t="shared" ref="D19" si="18">AVERAGE(D16:D18)</f>
        <v>11.183333333333332</v>
      </c>
      <c r="E19" s="5">
        <f t="shared" ref="E19" si="19">AVERAGE(E16:E18)</f>
        <v>11.700000000000001</v>
      </c>
      <c r="F19" s="5">
        <f t="shared" ref="F19" si="20">AVERAGE(F16:F18)</f>
        <v>16.186666666666667</v>
      </c>
      <c r="G19" s="62">
        <f t="shared" ref="G19" si="21">AVERAGE(G16:G18)</f>
        <v>46.29666666666666</v>
      </c>
      <c r="I19" s="61" t="s">
        <v>4</v>
      </c>
      <c r="J19" s="5">
        <f>AVERAGE(J16:J18)</f>
        <v>50.54</v>
      </c>
      <c r="K19" s="5">
        <f>AVERAGE(K16:K18)</f>
        <v>9.6800000000000015</v>
      </c>
      <c r="L19" s="5">
        <f>AVERAGE(L16:L18)</f>
        <v>13.839999999999998</v>
      </c>
      <c r="M19" s="5">
        <f t="shared" ref="M19:N19" si="22">AVERAGE(M16:M18)</f>
        <v>16.890048999453359</v>
      </c>
      <c r="N19" s="62">
        <f t="shared" si="22"/>
        <v>55.03419099821042</v>
      </c>
    </row>
    <row r="20" spans="1:40" x14ac:dyDescent="0.25">
      <c r="B20" s="61" t="s">
        <v>5</v>
      </c>
      <c r="C20" s="63">
        <f>STDEV(C16:C18)</f>
        <v>0.77732447107584068</v>
      </c>
      <c r="D20" s="63">
        <f t="shared" ref="D20:G20" si="23">STDEV(D16:D18)</f>
        <v>0.23797758998135318</v>
      </c>
      <c r="E20" s="63">
        <f t="shared" si="23"/>
        <v>0.12767145334803703</v>
      </c>
      <c r="F20" s="63">
        <f t="shared" si="23"/>
        <v>0.25006665778014825</v>
      </c>
      <c r="G20" s="64">
        <f t="shared" si="23"/>
        <v>0.33486315612998607</v>
      </c>
      <c r="I20" s="61" t="s">
        <v>5</v>
      </c>
      <c r="J20" s="63">
        <f>STDEV(J16:J18)</f>
        <v>0.93182616404563345</v>
      </c>
      <c r="K20" s="63">
        <f t="shared" ref="K20:N20" si="24">STDEV(K16:K18)</f>
        <v>0.33719430600174749</v>
      </c>
      <c r="L20" s="63">
        <f t="shared" si="24"/>
        <v>0.33045423283716618</v>
      </c>
      <c r="M20" s="63">
        <f t="shared" si="24"/>
        <v>0.42926354853022525</v>
      </c>
      <c r="N20" s="64">
        <f t="shared" si="24"/>
        <v>0.66893074572458544</v>
      </c>
    </row>
    <row r="21" spans="1:40" ht="15.75" thickBot="1" x14ac:dyDescent="0.3">
      <c r="B21" s="65" t="s">
        <v>114</v>
      </c>
      <c r="C21" s="66">
        <f>_xlfn.STDEV.P(C16:C18)</f>
        <v>0.63468277290487707</v>
      </c>
      <c r="D21" s="66">
        <f t="shared" ref="D21:E21" si="25">_xlfn.STDEV.P(D16:D18)</f>
        <v>0.19430788855719514</v>
      </c>
      <c r="E21" s="66">
        <f t="shared" si="25"/>
        <v>0.10424330514074592</v>
      </c>
      <c r="F21" s="68"/>
      <c r="G21" s="69"/>
      <c r="I21" s="65" t="s">
        <v>114</v>
      </c>
      <c r="J21" s="66">
        <f>_xlfn.STDEV.P(J16:J18)</f>
        <v>0.7608328769622581</v>
      </c>
      <c r="K21" s="66">
        <f t="shared" ref="K21:L21" si="26">_xlfn.STDEV.P(K16:K18)</f>
        <v>0.27531799795872425</v>
      </c>
      <c r="L21" s="66">
        <f t="shared" si="26"/>
        <v>0.26981475126464088</v>
      </c>
      <c r="M21" s="68"/>
      <c r="N21" s="69"/>
    </row>
    <row r="24" spans="1:40" ht="21.75" thickBot="1" x14ac:dyDescent="0.4">
      <c r="B24" s="51" t="s">
        <v>72</v>
      </c>
      <c r="C24" s="51"/>
    </row>
    <row r="25" spans="1:40" x14ac:dyDescent="0.25">
      <c r="B25" s="13" t="s">
        <v>68</v>
      </c>
      <c r="C25" s="14">
        <f>25^7</f>
        <v>6103515625</v>
      </c>
    </row>
    <row r="26" spans="1:40" x14ac:dyDescent="0.25">
      <c r="B26" s="15" t="s">
        <v>69</v>
      </c>
      <c r="C26" s="16">
        <v>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x14ac:dyDescent="0.25">
      <c r="B27" s="15" t="s">
        <v>70</v>
      </c>
      <c r="C27" s="16">
        <v>1</v>
      </c>
    </row>
    <row r="28" spans="1:40" ht="15.75" thickBot="1" x14ac:dyDescent="0.3">
      <c r="B28" s="23" t="s">
        <v>71</v>
      </c>
      <c r="C28" s="24">
        <v>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2"/>
    </row>
    <row r="29" spans="1:40" ht="61.5" thickBot="1" x14ac:dyDescent="0.35">
      <c r="B29" s="52" t="s">
        <v>73</v>
      </c>
      <c r="C29" s="53"/>
      <c r="D29" s="53"/>
      <c r="E29" s="53"/>
      <c r="F29" s="53"/>
      <c r="G29" s="54"/>
      <c r="H29" s="52" t="s">
        <v>74</v>
      </c>
      <c r="I29" s="53"/>
      <c r="J29" s="54"/>
      <c r="K29" s="25" t="s">
        <v>75</v>
      </c>
      <c r="L29" s="52" t="s">
        <v>76</v>
      </c>
      <c r="M29" s="53"/>
      <c r="N29" s="53"/>
      <c r="O29" s="53"/>
      <c r="P29" s="53"/>
      <c r="Q29" s="54"/>
      <c r="R29" s="52" t="s">
        <v>77</v>
      </c>
      <c r="S29" s="54"/>
      <c r="T29" s="52"/>
      <c r="U29" s="54"/>
      <c r="V29" s="25" t="s">
        <v>79</v>
      </c>
      <c r="W29" s="25" t="s">
        <v>78</v>
      </c>
      <c r="X29" s="25" t="s">
        <v>80</v>
      </c>
      <c r="Y29" s="25" t="s">
        <v>81</v>
      </c>
      <c r="Z29" s="52" t="s">
        <v>82</v>
      </c>
      <c r="AA29" s="53"/>
      <c r="AB29" s="54"/>
      <c r="AC29" s="25" t="s">
        <v>86</v>
      </c>
      <c r="AD29" s="52" t="s">
        <v>83</v>
      </c>
      <c r="AE29" s="53"/>
      <c r="AF29" s="53"/>
      <c r="AG29" s="54"/>
      <c r="AH29" s="52" t="s">
        <v>85</v>
      </c>
      <c r="AI29" s="53"/>
      <c r="AJ29" s="54"/>
      <c r="AK29" s="52" t="s">
        <v>84</v>
      </c>
      <c r="AL29" s="53"/>
      <c r="AM29" s="54"/>
      <c r="AN29" s="26" t="s">
        <v>87</v>
      </c>
    </row>
    <row r="30" spans="1:40" ht="19.5" thickBot="1" x14ac:dyDescent="0.3">
      <c r="B30" s="30" t="s">
        <v>29</v>
      </c>
      <c r="C30" s="31" t="s">
        <v>30</v>
      </c>
      <c r="D30" s="31" t="s">
        <v>31</v>
      </c>
      <c r="E30" s="31" t="s">
        <v>32</v>
      </c>
      <c r="F30" s="31" t="s">
        <v>33</v>
      </c>
      <c r="G30" s="32" t="s">
        <v>34</v>
      </c>
      <c r="H30" s="30" t="s">
        <v>35</v>
      </c>
      <c r="I30" s="31" t="s">
        <v>36</v>
      </c>
      <c r="J30" s="32" t="s">
        <v>37</v>
      </c>
      <c r="K30" s="33" t="s">
        <v>38</v>
      </c>
      <c r="L30" s="30" t="s">
        <v>39</v>
      </c>
      <c r="M30" s="31" t="s">
        <v>40</v>
      </c>
      <c r="N30" s="31" t="s">
        <v>41</v>
      </c>
      <c r="O30" s="31" t="s">
        <v>42</v>
      </c>
      <c r="P30" s="31" t="s">
        <v>43</v>
      </c>
      <c r="Q30" s="32" t="s">
        <v>44</v>
      </c>
      <c r="R30" s="30" t="s">
        <v>45</v>
      </c>
      <c r="S30" s="32" t="s">
        <v>46</v>
      </c>
      <c r="T30" s="30" t="s">
        <v>47</v>
      </c>
      <c r="U30" s="32" t="s">
        <v>48</v>
      </c>
      <c r="V30" s="33" t="s">
        <v>49</v>
      </c>
      <c r="W30" s="33" t="s">
        <v>50</v>
      </c>
      <c r="X30" s="33" t="s">
        <v>51</v>
      </c>
      <c r="Y30" s="33" t="s">
        <v>52</v>
      </c>
      <c r="Z30" s="30" t="s">
        <v>53</v>
      </c>
      <c r="AA30" s="31" t="s">
        <v>54</v>
      </c>
      <c r="AB30" s="32" t="s">
        <v>55</v>
      </c>
      <c r="AC30" s="33" t="s">
        <v>56</v>
      </c>
      <c r="AD30" s="30" t="s">
        <v>57</v>
      </c>
      <c r="AE30" s="31" t="s">
        <v>58</v>
      </c>
      <c r="AF30" s="31" t="s">
        <v>59</v>
      </c>
      <c r="AG30" s="32" t="s">
        <v>60</v>
      </c>
      <c r="AH30" s="30" t="s">
        <v>61</v>
      </c>
      <c r="AI30" s="31" t="s">
        <v>62</v>
      </c>
      <c r="AJ30" s="32" t="s">
        <v>63</v>
      </c>
      <c r="AK30" s="30" t="s">
        <v>64</v>
      </c>
      <c r="AL30" s="31" t="s">
        <v>65</v>
      </c>
      <c r="AM30" s="32" t="s">
        <v>66</v>
      </c>
      <c r="AN30" s="47" t="s">
        <v>67</v>
      </c>
    </row>
    <row r="31" spans="1:40" ht="18.75" x14ac:dyDescent="0.25">
      <c r="A31" s="35" t="s">
        <v>100</v>
      </c>
      <c r="B31" s="36">
        <f>C7</f>
        <v>62.933333333333337</v>
      </c>
      <c r="C31" s="36">
        <f t="shared" ref="C31:D31" si="27">D7</f>
        <v>11.166666666666666</v>
      </c>
      <c r="D31" s="36">
        <f t="shared" si="27"/>
        <v>11.61</v>
      </c>
      <c r="E31" s="36">
        <f>C13</f>
        <v>64.010000000000005</v>
      </c>
      <c r="F31" s="36">
        <f t="shared" ref="F31:G31" si="28">D13</f>
        <v>10.783333333333331</v>
      </c>
      <c r="G31" s="36">
        <f t="shared" si="28"/>
        <v>11.503333333333332</v>
      </c>
      <c r="H31" s="36">
        <f t="shared" ref="H31:H33" si="29">SQRT(C31^2+D31^2)</f>
        <v>16.108586047336509</v>
      </c>
      <c r="I31" s="36">
        <f t="shared" ref="I31:I33" si="30">SQRT(F31^2+G31^2)</f>
        <v>15.767274829708382</v>
      </c>
      <c r="J31" s="36">
        <f>AVERAGE(H31:I31)</f>
        <v>15.937930438522447</v>
      </c>
      <c r="K31" s="37">
        <f>0.5*(1-SQRT(J31^7/(J31^7+$C$25)))</f>
        <v>0.3987042523527658</v>
      </c>
      <c r="L31" s="36">
        <f t="shared" ref="L31:L33" si="31">B31</f>
        <v>62.933333333333337</v>
      </c>
      <c r="M31" s="36">
        <f>(1+$K31)*C31</f>
        <v>15.61886415127255</v>
      </c>
      <c r="N31" s="36">
        <f t="shared" ref="N31:O33" si="32">D31</f>
        <v>11.61</v>
      </c>
      <c r="O31" s="36">
        <f t="shared" si="32"/>
        <v>64.010000000000005</v>
      </c>
      <c r="P31" s="36">
        <f>(1+$K31)*F31</f>
        <v>15.082694187870654</v>
      </c>
      <c r="Q31" s="36">
        <f t="shared" ref="Q31:Q33" si="33">G31</f>
        <v>11.503333333333332</v>
      </c>
      <c r="R31" s="36">
        <f t="shared" ref="R31:R33" si="34">SQRT(M31^2+N31^2)</f>
        <v>19.461269675329685</v>
      </c>
      <c r="S31" s="36">
        <f t="shared" ref="S31:S33" si="35">SQRT(P31^2+Q31^2)</f>
        <v>18.968772805392682</v>
      </c>
      <c r="T31" s="36">
        <f>IF(AND(M31=0,N31=0),0,IF(N31&gt;=0,DEGREES(ATAN2(M31,N31)),DEGREES(ATAN2(M31,N31))+360))</f>
        <v>36.624599546638549</v>
      </c>
      <c r="U31" s="36">
        <f t="shared" ref="U31:U33" si="36">IF(AND(P31=0,Q31=0),0,IF(Q31&gt;=0,DEGREES(ATAN2(P31,Q31)),DEGREES(ATAN2(P31,Q31))+360))</f>
        <v>37.332195503190761</v>
      </c>
      <c r="V31" s="36">
        <f>IF(AO31=0,U31-T31,IF(AO31=1,U31-T31-360,U31+360-T31))</f>
        <v>0.70759595655221119</v>
      </c>
      <c r="W31" s="36">
        <f t="shared" ref="W31:W33" si="37">O31-L31</f>
        <v>1.076666666666668</v>
      </c>
      <c r="X31" s="36">
        <f t="shared" ref="X31:X33" si="38">(S31-R31)</f>
        <v>-0.49249686993700337</v>
      </c>
      <c r="Y31" s="36">
        <f>(2*SQRT(R31*S31)*SIN(RADIANS(V31/2)))</f>
        <v>0.23728219599123429</v>
      </c>
      <c r="Z31" s="36">
        <f>AVERAGE(L31,O31)</f>
        <v>63.471666666666671</v>
      </c>
      <c r="AA31" s="36">
        <f>AVERAGE(R31,S31)</f>
        <v>19.215021240361182</v>
      </c>
      <c r="AB31" s="36">
        <f>IF(AP31=3,T31+U31,IF(AP31=0,AVERAGE(T31,U31),IF(AP31=1,AVERAGE(T31,U31)+180,AVERAGE(T31,U31)-180)))</f>
        <v>36.978397524914655</v>
      </c>
      <c r="AC31" s="36">
        <f>(Z31-50)^2</f>
        <v>181.48580277777791</v>
      </c>
      <c r="AD31" s="36">
        <f t="shared" ref="AD31:AD33" si="39">1+(0.015*AC31/SQRT(20+AC31))</f>
        <v>1.1917836990497832</v>
      </c>
      <c r="AE31" s="36">
        <f t="shared" ref="AE31:AE33" si="40">1+0.045*AA31</f>
        <v>1.8646759558162531</v>
      </c>
      <c r="AF31" s="36">
        <f t="shared" ref="AF31:AF33" si="41">1-0.17*COS(RADIANS(AB31-30))+0.24*COS(RADIANS(2*AB31))+0.32*COS(RADIANS(3*AB31+6))-0.2*COS(RADIANS(4*AB31-63))</f>
        <v>0.73490029431950121</v>
      </c>
      <c r="AG31" s="36">
        <f t="shared" ref="AG31:AG33" si="42">1+0.015*AA31*AF31</f>
        <v>1.2118168714734534</v>
      </c>
      <c r="AH31" s="36">
        <f>30*EXP(-1*((AB31-275)/25)^2)</f>
        <v>1.2873395491158207E-38</v>
      </c>
      <c r="AI31" s="36">
        <f>2*SQRT(AA31^7/(AA31^7+$C$25))</f>
        <v>0.73967921833827943</v>
      </c>
      <c r="AJ31" s="36">
        <f>-SIN(RADIANS(2*AH31))*AI31</f>
        <v>-3.3238689464326909E-40</v>
      </c>
      <c r="AK31" s="36">
        <f>W31/AD31/$C$26</f>
        <v>0.90340778072824901</v>
      </c>
      <c r="AL31" s="36">
        <f>X31/AE31/$C$27</f>
        <v>-0.2641192794924066</v>
      </c>
      <c r="AM31" s="36">
        <f>Y31/AG31/$C$28</f>
        <v>0.19580697511062198</v>
      </c>
      <c r="AN31" s="38">
        <f>SQRT(AK31^2+AL31^2+AM31^2+AJ31*AL31*AM31)</f>
        <v>0.96137660860970597</v>
      </c>
    </row>
    <row r="32" spans="1:40" ht="18.75" x14ac:dyDescent="0.25">
      <c r="A32" s="39" t="s">
        <v>101</v>
      </c>
      <c r="B32" s="4">
        <f>C7</f>
        <v>62.933333333333337</v>
      </c>
      <c r="C32" s="4">
        <f t="shared" ref="C32:D32" si="43">D7</f>
        <v>11.166666666666666</v>
      </c>
      <c r="D32" s="4">
        <f t="shared" si="43"/>
        <v>11.61</v>
      </c>
      <c r="E32" s="4">
        <f>C19</f>
        <v>62.423333333333325</v>
      </c>
      <c r="F32" s="4">
        <f t="shared" ref="F32:G32" si="44">D19</f>
        <v>11.183333333333332</v>
      </c>
      <c r="G32" s="4">
        <f t="shared" si="44"/>
        <v>11.700000000000001</v>
      </c>
      <c r="H32" s="17">
        <f t="shared" si="29"/>
        <v>16.108586047336509</v>
      </c>
      <c r="I32" s="17">
        <f t="shared" si="30"/>
        <v>16.185084011040672</v>
      </c>
      <c r="J32" s="17">
        <f t="shared" ref="J32:J33" si="45">AVERAGE(H32:I32)</f>
        <v>16.14683502918859</v>
      </c>
      <c r="K32" s="18">
        <f t="shared" ref="K32:K33" si="46">0.5*(1-SQRT(J32^7/(J32^7+$C$25)))</f>
        <v>0.39418762522606121</v>
      </c>
      <c r="L32" s="17">
        <f t="shared" si="31"/>
        <v>62.933333333333337</v>
      </c>
      <c r="M32" s="17">
        <f t="shared" ref="M32:M33" si="47">(1+$K32)*C32</f>
        <v>15.568428481691017</v>
      </c>
      <c r="N32" s="17">
        <f t="shared" si="32"/>
        <v>11.61</v>
      </c>
      <c r="O32" s="17">
        <f t="shared" si="32"/>
        <v>62.423333333333325</v>
      </c>
      <c r="P32" s="17">
        <f t="shared" ref="P32:P33" si="48">(1+$K32)*F32</f>
        <v>15.59166494211145</v>
      </c>
      <c r="Q32" s="17">
        <f t="shared" si="33"/>
        <v>11.700000000000001</v>
      </c>
      <c r="R32" s="17">
        <f t="shared" si="34"/>
        <v>19.420815260681721</v>
      </c>
      <c r="S32" s="17">
        <f t="shared" si="35"/>
        <v>19.493332595199501</v>
      </c>
      <c r="T32" s="17">
        <f t="shared" ref="T32:T33" si="49">IF(AND(M32=0,N32=0),0,IF(N32&gt;=0,DEGREES(ATAN2(M32,N32)),DEGREES(ATAN2(M32,N32))+360))</f>
        <v>36.713367087547788</v>
      </c>
      <c r="U32" s="17">
        <f t="shared" si="36"/>
        <v>36.884596937776308</v>
      </c>
      <c r="V32" s="17">
        <f t="shared" ref="V32:V33" si="50">IF(AO32=0,U32-T32,IF(AO32=1,U32-T32-360,U32+360-T32))</f>
        <v>0.17122985022852077</v>
      </c>
      <c r="W32" s="17">
        <f t="shared" si="37"/>
        <v>-0.51000000000001222</v>
      </c>
      <c r="X32" s="17">
        <f t="shared" si="38"/>
        <v>7.2517334517780085E-2</v>
      </c>
      <c r="Y32" s="17">
        <f t="shared" ref="Y32:Y33" si="51">(2*SQRT(R32*S32)*SIN(RADIANS(V32/2)))</f>
        <v>5.8147822721982947E-2</v>
      </c>
      <c r="Z32" s="17">
        <f>AVERAGE(L32,O32)</f>
        <v>62.678333333333327</v>
      </c>
      <c r="AA32" s="17">
        <f t="shared" ref="AA32:AA33" si="52">AVERAGE(R32,S32)</f>
        <v>19.457073927940613</v>
      </c>
      <c r="AB32" s="17">
        <f t="shared" ref="AB32:AB33" si="53">IF(AP32=3,T32+U32,IF(AP32=0,AVERAGE(T32,U32),IF(AP32=1,AVERAGE(T32,U32)+180,AVERAGE(T32,U32)-180)))</f>
        <v>36.798982012662051</v>
      </c>
      <c r="AC32" s="17">
        <f t="shared" ref="AC32:AC33" si="54">(Z32-50)^2</f>
        <v>160.74013611111096</v>
      </c>
      <c r="AD32" s="17">
        <f t="shared" si="39"/>
        <v>1.1793445932010944</v>
      </c>
      <c r="AE32" s="17">
        <f t="shared" si="40"/>
        <v>1.8755683267573275</v>
      </c>
      <c r="AF32" s="17">
        <f t="shared" si="41"/>
        <v>0.73647225710870123</v>
      </c>
      <c r="AG32" s="17">
        <f t="shared" si="42"/>
        <v>1.2149439272866194</v>
      </c>
      <c r="AH32" s="17">
        <f t="shared" ref="AH32:AH33" si="55">30*EXP(-1*((AB32-275)/25)^2)</f>
        <v>1.1228509735865159E-38</v>
      </c>
      <c r="AI32" s="17">
        <f t="shared" ref="AI32:AI33" si="56">2*SQRT(AA32^7/(AA32^7+$C$25))</f>
        <v>0.76801281187209147</v>
      </c>
      <c r="AJ32" s="17">
        <f t="shared" ref="AJ32:AJ33" si="57">-SIN(RADIANS(2*AH32))*AI32</f>
        <v>-3.01021799813577E-40</v>
      </c>
      <c r="AK32" s="17">
        <f t="shared" ref="AK32:AK33" si="58">W32/AD32/$C$26</f>
        <v>-0.43244358174884195</v>
      </c>
      <c r="AL32" s="17">
        <f t="shared" ref="AL32:AL33" si="59">X32/AE32/$C$27</f>
        <v>3.8664192332121219E-2</v>
      </c>
      <c r="AM32" s="17">
        <f t="shared" ref="AM32:AM33" si="60">Y32/AG32/$C$28</f>
        <v>4.7860499086444838E-2</v>
      </c>
      <c r="AN32" s="40">
        <f t="shared" ref="AN32:AN33" si="61">SQRT(AK32^2+AL32^2+AM32^2+AJ32*AL32*AM32)</f>
        <v>0.43679857890939411</v>
      </c>
    </row>
    <row r="33" spans="1:40" ht="18.75" x14ac:dyDescent="0.25">
      <c r="A33" s="39" t="s">
        <v>102</v>
      </c>
      <c r="B33" s="4">
        <f>C13</f>
        <v>64.010000000000005</v>
      </c>
      <c r="C33" s="4">
        <f t="shared" ref="C33:D33" si="62">D13</f>
        <v>10.783333333333331</v>
      </c>
      <c r="D33" s="4">
        <f t="shared" si="62"/>
        <v>11.503333333333332</v>
      </c>
      <c r="E33" s="4">
        <f>C19</f>
        <v>62.423333333333325</v>
      </c>
      <c r="F33" s="4">
        <f t="shared" ref="F33:G33" si="63">D19</f>
        <v>11.183333333333332</v>
      </c>
      <c r="G33" s="4">
        <f t="shared" si="63"/>
        <v>11.700000000000001</v>
      </c>
      <c r="H33" s="17">
        <f t="shared" si="29"/>
        <v>15.767274829708382</v>
      </c>
      <c r="I33" s="17">
        <f t="shared" si="30"/>
        <v>16.185084011040672</v>
      </c>
      <c r="J33" s="17">
        <f t="shared" si="45"/>
        <v>15.976179420374528</v>
      </c>
      <c r="K33" s="18">
        <f t="shared" si="46"/>
        <v>0.39788630978986811</v>
      </c>
      <c r="L33" s="17">
        <f t="shared" si="31"/>
        <v>64.010000000000005</v>
      </c>
      <c r="M33" s="17">
        <f t="shared" si="47"/>
        <v>15.073874040567409</v>
      </c>
      <c r="N33" s="17">
        <f t="shared" si="32"/>
        <v>11.503333333333332</v>
      </c>
      <c r="O33" s="17">
        <f t="shared" si="32"/>
        <v>62.423333333333325</v>
      </c>
      <c r="P33" s="17">
        <f t="shared" si="48"/>
        <v>15.633028564483357</v>
      </c>
      <c r="Q33" s="17">
        <f t="shared" si="33"/>
        <v>11.700000000000001</v>
      </c>
      <c r="R33" s="17">
        <f t="shared" si="34"/>
        <v>18.961760371038068</v>
      </c>
      <c r="S33" s="17">
        <f t="shared" si="35"/>
        <v>19.526432907675499</v>
      </c>
      <c r="T33" s="17">
        <f t="shared" si="49"/>
        <v>37.348357845186342</v>
      </c>
      <c r="U33" s="17">
        <f t="shared" si="36"/>
        <v>36.81174884778919</v>
      </c>
      <c r="V33" s="17">
        <f t="shared" si="50"/>
        <v>-0.53660899739715262</v>
      </c>
      <c r="W33" s="17">
        <f t="shared" si="37"/>
        <v>-1.5866666666666802</v>
      </c>
      <c r="X33" s="17">
        <f t="shared" si="38"/>
        <v>0.56467253663743122</v>
      </c>
      <c r="Y33" s="17">
        <f t="shared" si="51"/>
        <v>-0.18021233520739038</v>
      </c>
      <c r="Z33" s="17">
        <f t="shared" ref="Z33" si="64">AVERAGE(L33,O33)</f>
        <v>63.216666666666669</v>
      </c>
      <c r="AA33" s="17">
        <f t="shared" si="52"/>
        <v>19.244096639356783</v>
      </c>
      <c r="AB33" s="17">
        <f t="shared" si="53"/>
        <v>37.080053346487766</v>
      </c>
      <c r="AC33" s="17">
        <f t="shared" si="54"/>
        <v>174.68027777777783</v>
      </c>
      <c r="AD33" s="17">
        <f t="shared" si="39"/>
        <v>1.1877907317822523</v>
      </c>
      <c r="AE33" s="17">
        <f t="shared" si="40"/>
        <v>1.8659843487710552</v>
      </c>
      <c r="AF33" s="17">
        <f t="shared" si="41"/>
        <v>0.73401612710529884</v>
      </c>
      <c r="AG33" s="17">
        <f t="shared" si="42"/>
        <v>1.2118821592729114</v>
      </c>
      <c r="AH33" s="17">
        <f t="shared" si="55"/>
        <v>1.3909532319143378E-38</v>
      </c>
      <c r="AI33" s="17">
        <f t="shared" si="56"/>
        <v>0.74306348884001538</v>
      </c>
      <c r="AJ33" s="17">
        <f t="shared" si="57"/>
        <v>-3.6078279067084476E-40</v>
      </c>
      <c r="AK33" s="17">
        <f t="shared" si="58"/>
        <v>-1.3358133080276893</v>
      </c>
      <c r="AL33" s="17">
        <f t="shared" si="59"/>
        <v>0.30261375826079506</v>
      </c>
      <c r="AM33" s="17">
        <f t="shared" si="60"/>
        <v>-0.14870450384013553</v>
      </c>
      <c r="AN33" s="40">
        <f t="shared" si="61"/>
        <v>1.3777101691048601</v>
      </c>
    </row>
    <row r="34" spans="1:40" ht="18.75" x14ac:dyDescent="0.25">
      <c r="A34" s="39"/>
      <c r="H34" s="17"/>
      <c r="I34" s="17"/>
      <c r="J34" s="17"/>
      <c r="K34" s="18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40"/>
    </row>
    <row r="35" spans="1:40" ht="18.75" x14ac:dyDescent="0.25">
      <c r="A35" s="55" t="s">
        <v>100</v>
      </c>
      <c r="B35" s="3">
        <v>63.47</v>
      </c>
      <c r="C35" s="3">
        <v>10.72</v>
      </c>
      <c r="D35" s="3">
        <v>11.45</v>
      </c>
      <c r="E35" s="3">
        <v>64.680000000000007</v>
      </c>
      <c r="F35" s="3">
        <v>10.3</v>
      </c>
      <c r="G35" s="3">
        <v>11.35</v>
      </c>
      <c r="H35" s="17">
        <f t="shared" ref="H35:H68" si="65">SQRT(C35^2+D35^2)</f>
        <v>15.685053394872458</v>
      </c>
      <c r="I35" s="17">
        <f t="shared" ref="I35:I68" si="66">SQRT(F35^2+G35^2)</f>
        <v>15.326855515727942</v>
      </c>
      <c r="J35" s="17">
        <f t="shared" ref="J35:J68" si="67">AVERAGE(H35:I35)</f>
        <v>15.5059544553002</v>
      </c>
      <c r="K35" s="18">
        <f t="shared" ref="K35:K68" si="68">0.5*(1-SQRT(J35^7/(J35^7+$C$25)))</f>
        <v>0.40766011417727571</v>
      </c>
      <c r="L35" s="17">
        <f t="shared" ref="L35:L68" si="69">B35</f>
        <v>63.47</v>
      </c>
      <c r="M35" s="17">
        <f t="shared" ref="M35:M68" si="70">(1+$K35)*C35</f>
        <v>15.090116423980398</v>
      </c>
      <c r="N35" s="17">
        <f t="shared" ref="N35:N68" si="71">D35</f>
        <v>11.45</v>
      </c>
      <c r="O35" s="17">
        <f t="shared" ref="O35:O68" si="72">E35</f>
        <v>64.680000000000007</v>
      </c>
      <c r="P35" s="17">
        <f t="shared" ref="P35:P68" si="73">(1+$K35)*F35</f>
        <v>14.498899176025942</v>
      </c>
      <c r="Q35" s="17">
        <f t="shared" ref="Q35:Q68" si="74">G35</f>
        <v>11.35</v>
      </c>
      <c r="R35" s="17">
        <f t="shared" ref="R35:R68" si="75">SQRT(M35^2+N35^2)</f>
        <v>18.942389334222938</v>
      </c>
      <c r="S35" s="17">
        <f t="shared" ref="S35:S68" si="76">SQRT(P35^2+Q35^2)</f>
        <v>18.413054535208595</v>
      </c>
      <c r="T35" s="17">
        <f t="shared" ref="T35:T68" si="77">IF(AND(M35=0,N35=0),0,IF(N35&gt;=0,DEGREES(ATAN2(M35,N35)),DEGREES(ATAN2(M35,N35))+360))</f>
        <v>37.190310334791903</v>
      </c>
      <c r="U35" s="17">
        <f t="shared" ref="U35:U68" si="78">IF(AND(P35=0,Q35=0),0,IF(Q35&gt;=0,DEGREES(ATAN2(P35,Q35)),DEGREES(ATAN2(P35,Q35))+360))</f>
        <v>38.054480768159536</v>
      </c>
      <c r="V35" s="17">
        <f t="shared" ref="V35:V68" si="79">IF(AO35=0,U35-T35,IF(AO35=1,U35-T35-360,U35+360-T35))</f>
        <v>0.864170433367633</v>
      </c>
      <c r="W35" s="17">
        <f t="shared" ref="W35:W68" si="80">O35-L35</f>
        <v>1.210000000000008</v>
      </c>
      <c r="X35" s="17">
        <f t="shared" ref="X35:X68" si="81">(S35-R35)</f>
        <v>-0.5293347990143431</v>
      </c>
      <c r="Y35" s="17">
        <f t="shared" ref="Y35:Y68" si="82">(2*SQRT(R35*S35)*SIN(RADIANS(V35/2)))</f>
        <v>0.28167801623712574</v>
      </c>
      <c r="Z35" s="17">
        <f t="shared" ref="Z35:Z68" si="83">AVERAGE(L35,O35)</f>
        <v>64.075000000000003</v>
      </c>
      <c r="AA35" s="17">
        <f t="shared" ref="AA35:AA68" si="84">AVERAGE(R35,S35)</f>
        <v>18.677721934715766</v>
      </c>
      <c r="AB35" s="17">
        <f t="shared" ref="AB35:AB68" si="85">IF(AP35=3,T35+U35,IF(AP35=0,AVERAGE(T35,U35),IF(AP35=1,AVERAGE(T35,U35)+180,AVERAGE(T35,U35)-180)))</f>
        <v>37.622395551475719</v>
      </c>
      <c r="AC35" s="17">
        <f t="shared" ref="AC35:AC68" si="86">(Z35-50)^2</f>
        <v>198.10562500000009</v>
      </c>
      <c r="AD35" s="17">
        <f t="shared" ref="AD35:AD68" si="87">1+(0.015*AC35/SQRT(20+AC35))</f>
        <v>1.2012123498398095</v>
      </c>
      <c r="AE35" s="17">
        <f t="shared" ref="AE35:AE68" si="88">1+0.045*AA35</f>
        <v>1.8404974870622093</v>
      </c>
      <c r="AF35" s="17">
        <f t="shared" ref="AF35:AF68" si="89">1-0.17*COS(RADIANS(AB35-30))+0.24*COS(RADIANS(2*AB35))+0.32*COS(RADIANS(3*AB35+6))-0.2*COS(RADIANS(4*AB35-63))</f>
        <v>0.72937762301708153</v>
      </c>
      <c r="AG35" s="17">
        <f t="shared" ref="AG35:AG68" si="90">1+0.015*AA35*AF35</f>
        <v>1.2043466864217549</v>
      </c>
      <c r="AH35" s="17">
        <f t="shared" ref="AH35:AH68" si="91">30*EXP(-1*((AB35-275)/25)^2)</f>
        <v>2.1010297159577919E-38</v>
      </c>
      <c r="AI35" s="17">
        <f t="shared" ref="AI35:AI68" si="92">2*SQRT(AA35^7/(AA35^7+$C$25))</f>
        <v>0.67818649781127682</v>
      </c>
      <c r="AJ35" s="17">
        <f t="shared" ref="AJ35:AJ68" si="93">-SIN(RADIANS(2*AH35))*AI35</f>
        <v>-4.9738043429097325E-40</v>
      </c>
      <c r="AK35" s="17">
        <f t="shared" ref="AK35:AK68" si="94">W35/AD35/$C$26</f>
        <v>1.0073156508600418</v>
      </c>
      <c r="AL35" s="17">
        <f t="shared" ref="AL35:AL68" si="95">X35/AE35/$C$27</f>
        <v>-0.28760419546090443</v>
      </c>
      <c r="AM35" s="17">
        <f t="shared" ref="AM35:AM68" si="96">Y35/AG35/$C$28</f>
        <v>0.23388449473300896</v>
      </c>
      <c r="AN35" s="40">
        <f t="shared" ref="AN35:AN68" si="97">SQRT(AK35^2+AL35^2+AM35^2+AJ35*AL35*AM35)</f>
        <v>1.0733605874033285</v>
      </c>
    </row>
    <row r="36" spans="1:40" ht="18.75" x14ac:dyDescent="0.25">
      <c r="A36" s="55"/>
      <c r="B36" s="3">
        <v>63.47</v>
      </c>
      <c r="C36" s="3">
        <v>10.72</v>
      </c>
      <c r="D36" s="3">
        <v>11.45</v>
      </c>
      <c r="E36" s="3">
        <v>64.05</v>
      </c>
      <c r="F36" s="3">
        <v>10.85</v>
      </c>
      <c r="G36" s="3">
        <v>11.58</v>
      </c>
      <c r="H36" s="17">
        <f t="shared" si="65"/>
        <v>15.685053394872458</v>
      </c>
      <c r="I36" s="17">
        <f t="shared" si="66"/>
        <v>15.868802727364153</v>
      </c>
      <c r="J36" s="17">
        <f t="shared" si="67"/>
        <v>15.776928061118305</v>
      </c>
      <c r="K36" s="18">
        <f t="shared" si="68"/>
        <v>0.40210278570100189</v>
      </c>
      <c r="L36" s="17">
        <f t="shared" si="69"/>
        <v>63.47</v>
      </c>
      <c r="M36" s="17">
        <f t="shared" si="70"/>
        <v>15.03054186271474</v>
      </c>
      <c r="N36" s="17">
        <f t="shared" si="71"/>
        <v>11.45</v>
      </c>
      <c r="O36" s="17">
        <f t="shared" si="72"/>
        <v>64.05</v>
      </c>
      <c r="P36" s="17">
        <f t="shared" si="73"/>
        <v>15.212815224855868</v>
      </c>
      <c r="Q36" s="17">
        <f t="shared" si="74"/>
        <v>11.58</v>
      </c>
      <c r="R36" s="17">
        <f t="shared" si="75"/>
        <v>18.89496463841148</v>
      </c>
      <c r="S36" s="17">
        <f t="shared" si="76"/>
        <v>19.118738113840216</v>
      </c>
      <c r="T36" s="17">
        <f t="shared" si="77"/>
        <v>37.299506752841793</v>
      </c>
      <c r="U36" s="17">
        <f t="shared" si="78"/>
        <v>37.278402819861533</v>
      </c>
      <c r="V36" s="17">
        <f t="shared" si="79"/>
        <v>-2.1103932980260254E-2</v>
      </c>
      <c r="W36" s="17">
        <f t="shared" si="80"/>
        <v>0.57999999999999829</v>
      </c>
      <c r="X36" s="17">
        <f t="shared" si="81"/>
        <v>0.22377347542873594</v>
      </c>
      <c r="Y36" s="17">
        <f t="shared" si="82"/>
        <v>-7.000731445813045E-3</v>
      </c>
      <c r="Z36" s="17">
        <f t="shared" si="83"/>
        <v>63.76</v>
      </c>
      <c r="AA36" s="17">
        <f t="shared" si="84"/>
        <v>19.006851376125848</v>
      </c>
      <c r="AB36" s="17">
        <f t="shared" si="85"/>
        <v>37.288954786351667</v>
      </c>
      <c r="AC36" s="17">
        <f t="shared" si="86"/>
        <v>189.33759999999995</v>
      </c>
      <c r="AD36" s="17">
        <f t="shared" si="87"/>
        <v>1.196292861670714</v>
      </c>
      <c r="AE36" s="17">
        <f t="shared" si="88"/>
        <v>1.855308311925663</v>
      </c>
      <c r="AF36" s="17">
        <f t="shared" si="89"/>
        <v>0.73221383767050419</v>
      </c>
      <c r="AG36" s="17">
        <f t="shared" si="90"/>
        <v>1.2087561938221902</v>
      </c>
      <c r="AH36" s="17">
        <f t="shared" si="91"/>
        <v>1.6306281177951156E-38</v>
      </c>
      <c r="AI36" s="17">
        <f t="shared" si="92"/>
        <v>0.71561194247767967</v>
      </c>
      <c r="AJ36" s="17">
        <f t="shared" si="93"/>
        <v>-4.0732387786700698E-40</v>
      </c>
      <c r="AK36" s="17">
        <f t="shared" si="94"/>
        <v>0.48483111333623119</v>
      </c>
      <c r="AL36" s="17">
        <f t="shared" si="95"/>
        <v>0.12061255479229584</v>
      </c>
      <c r="AM36" s="17">
        <f t="shared" si="96"/>
        <v>-5.791681963321433E-3</v>
      </c>
      <c r="AN36" s="40">
        <f t="shared" si="97"/>
        <v>0.49964201225711424</v>
      </c>
    </row>
    <row r="37" spans="1:40" ht="18.75" x14ac:dyDescent="0.25">
      <c r="A37" s="55"/>
      <c r="B37" s="3">
        <v>63.47</v>
      </c>
      <c r="C37" s="3">
        <v>10.72</v>
      </c>
      <c r="D37" s="3">
        <v>11.45</v>
      </c>
      <c r="E37" s="3">
        <v>63.3</v>
      </c>
      <c r="F37" s="3">
        <v>11.2</v>
      </c>
      <c r="G37" s="3">
        <v>11.58</v>
      </c>
      <c r="H37" s="17">
        <f t="shared" si="65"/>
        <v>15.685053394872458</v>
      </c>
      <c r="I37" s="17">
        <f t="shared" si="66"/>
        <v>16.110133456927038</v>
      </c>
      <c r="J37" s="17">
        <f t="shared" si="67"/>
        <v>15.897593425899748</v>
      </c>
      <c r="K37" s="18">
        <f t="shared" si="68"/>
        <v>0.39956245759134179</v>
      </c>
      <c r="L37" s="17">
        <f t="shared" si="69"/>
        <v>63.47</v>
      </c>
      <c r="M37" s="17">
        <f t="shared" si="70"/>
        <v>15.003309545379183</v>
      </c>
      <c r="N37" s="17">
        <f t="shared" si="71"/>
        <v>11.45</v>
      </c>
      <c r="O37" s="17">
        <f t="shared" si="72"/>
        <v>63.3</v>
      </c>
      <c r="P37" s="17">
        <f t="shared" si="73"/>
        <v>15.675099525023025</v>
      </c>
      <c r="Q37" s="17">
        <f t="shared" si="74"/>
        <v>11.58</v>
      </c>
      <c r="R37" s="17">
        <f t="shared" si="75"/>
        <v>18.873309124646536</v>
      </c>
      <c r="S37" s="17">
        <f t="shared" si="76"/>
        <v>19.488590126517032</v>
      </c>
      <c r="T37" s="17">
        <f t="shared" si="77"/>
        <v>37.349604550799299</v>
      </c>
      <c r="U37" s="17">
        <f t="shared" si="78"/>
        <v>36.455183351546076</v>
      </c>
      <c r="V37" s="17">
        <f t="shared" si="79"/>
        <v>-0.89442119925322316</v>
      </c>
      <c r="W37" s="17">
        <f t="shared" si="80"/>
        <v>-0.17000000000000171</v>
      </c>
      <c r="X37" s="17">
        <f t="shared" si="81"/>
        <v>0.61528100187049617</v>
      </c>
      <c r="Y37" s="17">
        <f t="shared" si="82"/>
        <v>-0.29938447769901455</v>
      </c>
      <c r="Z37" s="17">
        <f t="shared" si="83"/>
        <v>63.384999999999998</v>
      </c>
      <c r="AA37" s="17">
        <f t="shared" si="84"/>
        <v>19.180949625581782</v>
      </c>
      <c r="AB37" s="17">
        <f t="shared" si="85"/>
        <v>36.902393951172684</v>
      </c>
      <c r="AC37" s="17">
        <f t="shared" si="86"/>
        <v>179.15822499999996</v>
      </c>
      <c r="AD37" s="17">
        <f t="shared" si="87"/>
        <v>1.1904271583152628</v>
      </c>
      <c r="AE37" s="17">
        <f t="shared" si="88"/>
        <v>1.8631427331511801</v>
      </c>
      <c r="AF37" s="17">
        <f t="shared" si="89"/>
        <v>0.73556441401648498</v>
      </c>
      <c r="AG37" s="17">
        <f t="shared" si="90"/>
        <v>1.2116323595743117</v>
      </c>
      <c r="AH37" s="17">
        <f t="shared" si="91"/>
        <v>1.2149208195129735E-38</v>
      </c>
      <c r="AI37" s="17">
        <f t="shared" si="92"/>
        <v>0.73572033798351988</v>
      </c>
      <c r="AJ37" s="17">
        <f t="shared" si="93"/>
        <v>-3.120097024777224E-40</v>
      </c>
      <c r="AK37" s="17">
        <f t="shared" si="94"/>
        <v>-0.14280588174802067</v>
      </c>
      <c r="AL37" s="17">
        <f t="shared" si="95"/>
        <v>0.33023825331398843</v>
      </c>
      <c r="AM37" s="17">
        <f t="shared" si="96"/>
        <v>-0.24709184707166343</v>
      </c>
      <c r="AN37" s="40">
        <f t="shared" si="97"/>
        <v>0.43646901917889885</v>
      </c>
    </row>
    <row r="38" spans="1:40" ht="18.75" x14ac:dyDescent="0.25">
      <c r="A38" s="55"/>
      <c r="B38" s="3">
        <v>62.94</v>
      </c>
      <c r="C38" s="3">
        <v>11.21</v>
      </c>
      <c r="D38" s="3">
        <v>11.65</v>
      </c>
      <c r="E38" s="3">
        <v>64.680000000000007</v>
      </c>
      <c r="F38" s="3">
        <v>10.3</v>
      </c>
      <c r="G38" s="3">
        <v>11.35</v>
      </c>
      <c r="H38" s="17">
        <f t="shared" si="65"/>
        <v>16.167454963598942</v>
      </c>
      <c r="I38" s="17">
        <f t="shared" si="66"/>
        <v>15.326855515727942</v>
      </c>
      <c r="J38" s="17">
        <f t="shared" si="67"/>
        <v>15.747155239663442</v>
      </c>
      <c r="K38" s="18">
        <f t="shared" si="68"/>
        <v>0.4027233675497337</v>
      </c>
      <c r="L38" s="17">
        <f t="shared" si="69"/>
        <v>62.94</v>
      </c>
      <c r="M38" s="17">
        <f t="shared" si="70"/>
        <v>15.724528950232516</v>
      </c>
      <c r="N38" s="17">
        <f t="shared" si="71"/>
        <v>11.65</v>
      </c>
      <c r="O38" s="17">
        <f t="shared" si="72"/>
        <v>64.680000000000007</v>
      </c>
      <c r="P38" s="17">
        <f t="shared" si="73"/>
        <v>14.448050685762258</v>
      </c>
      <c r="Q38" s="17">
        <f t="shared" si="74"/>
        <v>11.35</v>
      </c>
      <c r="R38" s="17">
        <f t="shared" si="75"/>
        <v>19.569959394610418</v>
      </c>
      <c r="S38" s="17">
        <f t="shared" si="76"/>
        <v>18.373041898889667</v>
      </c>
      <c r="T38" s="17">
        <f t="shared" si="77"/>
        <v>36.534032933177322</v>
      </c>
      <c r="U38" s="17">
        <f t="shared" si="78"/>
        <v>38.152224712974423</v>
      </c>
      <c r="V38" s="17">
        <f t="shared" si="79"/>
        <v>1.618191779797101</v>
      </c>
      <c r="W38" s="17">
        <f t="shared" si="80"/>
        <v>1.7400000000000091</v>
      </c>
      <c r="X38" s="17">
        <f t="shared" si="81"/>
        <v>-1.1969174957207507</v>
      </c>
      <c r="Y38" s="17">
        <f t="shared" si="82"/>
        <v>0.53552335906342308</v>
      </c>
      <c r="Z38" s="17">
        <f t="shared" si="83"/>
        <v>63.81</v>
      </c>
      <c r="AA38" s="17">
        <f t="shared" si="84"/>
        <v>18.971500646750044</v>
      </c>
      <c r="AB38" s="17">
        <f t="shared" si="85"/>
        <v>37.343128823075872</v>
      </c>
      <c r="AC38" s="17">
        <f t="shared" si="86"/>
        <v>190.71610000000007</v>
      </c>
      <c r="AD38" s="17">
        <f t="shared" si="87"/>
        <v>1.197074192796864</v>
      </c>
      <c r="AE38" s="17">
        <f t="shared" si="88"/>
        <v>1.853717529103752</v>
      </c>
      <c r="AF38" s="17">
        <f t="shared" si="89"/>
        <v>0.73174965927430247</v>
      </c>
      <c r="AG38" s="17">
        <f t="shared" si="90"/>
        <v>1.2082358370127233</v>
      </c>
      <c r="AH38" s="17">
        <f t="shared" si="91"/>
        <v>1.6992202124478009E-38</v>
      </c>
      <c r="AI38" s="17">
        <f t="shared" si="92"/>
        <v>0.71155434673591844</v>
      </c>
      <c r="AJ38" s="17">
        <f t="shared" si="93"/>
        <v>-4.2205116624783609E-40</v>
      </c>
      <c r="AK38" s="17">
        <f t="shared" si="94"/>
        <v>1.4535439912330281</v>
      </c>
      <c r="AL38" s="17">
        <f t="shared" si="95"/>
        <v>-0.64568494224653772</v>
      </c>
      <c r="AM38" s="17">
        <f t="shared" si="96"/>
        <v>0.44322750795694515</v>
      </c>
      <c r="AN38" s="40">
        <f t="shared" si="97"/>
        <v>1.6511056304498752</v>
      </c>
    </row>
    <row r="39" spans="1:40" ht="18.75" x14ac:dyDescent="0.25">
      <c r="A39" s="55"/>
      <c r="B39" s="3">
        <v>62.94</v>
      </c>
      <c r="C39" s="3">
        <v>11.21</v>
      </c>
      <c r="D39" s="3">
        <v>11.65</v>
      </c>
      <c r="E39" s="3">
        <v>64.05</v>
      </c>
      <c r="F39" s="3">
        <v>10.85</v>
      </c>
      <c r="G39" s="3">
        <v>11.58</v>
      </c>
      <c r="H39" s="17">
        <f t="shared" si="65"/>
        <v>16.167454963598942</v>
      </c>
      <c r="I39" s="17">
        <f t="shared" si="66"/>
        <v>15.868802727364153</v>
      </c>
      <c r="J39" s="17">
        <f t="shared" si="67"/>
        <v>16.018128845481549</v>
      </c>
      <c r="K39" s="18">
        <f t="shared" si="68"/>
        <v>0.39698458013820331</v>
      </c>
      <c r="L39" s="17">
        <f t="shared" si="69"/>
        <v>62.94</v>
      </c>
      <c r="M39" s="17">
        <f t="shared" si="70"/>
        <v>15.66019714334926</v>
      </c>
      <c r="N39" s="17">
        <f t="shared" si="71"/>
        <v>11.65</v>
      </c>
      <c r="O39" s="17">
        <f t="shared" si="72"/>
        <v>64.05</v>
      </c>
      <c r="P39" s="17">
        <f t="shared" si="73"/>
        <v>15.157282694499505</v>
      </c>
      <c r="Q39" s="17">
        <f t="shared" si="74"/>
        <v>11.58</v>
      </c>
      <c r="R39" s="17">
        <f t="shared" si="75"/>
        <v>19.51830613984124</v>
      </c>
      <c r="S39" s="17">
        <f t="shared" si="76"/>
        <v>19.074580432632697</v>
      </c>
      <c r="T39" s="17">
        <f t="shared" si="77"/>
        <v>36.646452662666256</v>
      </c>
      <c r="U39" s="17">
        <f t="shared" si="78"/>
        <v>37.379436148461203</v>
      </c>
      <c r="V39" s="17">
        <f t="shared" si="79"/>
        <v>0.73298348579494643</v>
      </c>
      <c r="W39" s="17">
        <f t="shared" si="80"/>
        <v>1.1099999999999994</v>
      </c>
      <c r="X39" s="17">
        <f t="shared" si="81"/>
        <v>-0.44372570720854299</v>
      </c>
      <c r="Y39" s="17">
        <f t="shared" si="82"/>
        <v>0.24684091967121119</v>
      </c>
      <c r="Z39" s="17">
        <f t="shared" si="83"/>
        <v>63.494999999999997</v>
      </c>
      <c r="AA39" s="17">
        <f t="shared" si="84"/>
        <v>19.296443286236968</v>
      </c>
      <c r="AB39" s="17">
        <f t="shared" si="85"/>
        <v>37.012944405563729</v>
      </c>
      <c r="AC39" s="17">
        <f t="shared" si="86"/>
        <v>182.11502499999992</v>
      </c>
      <c r="AD39" s="17">
        <f t="shared" si="87"/>
        <v>1.1921488267387994</v>
      </c>
      <c r="AE39" s="17">
        <f t="shared" si="88"/>
        <v>1.8683399478806635</v>
      </c>
      <c r="AF39" s="17">
        <f t="shared" si="89"/>
        <v>0.73459929164229809</v>
      </c>
      <c r="AG39" s="17">
        <f t="shared" si="90"/>
        <v>1.2126273035392818</v>
      </c>
      <c r="AH39" s="17">
        <f t="shared" si="91"/>
        <v>1.3216607723138477E-38</v>
      </c>
      <c r="AI39" s="17">
        <f t="shared" si="92"/>
        <v>0.74916995535620279</v>
      </c>
      <c r="AJ39" s="17">
        <f t="shared" si="93"/>
        <v>-3.4562704276126638E-40</v>
      </c>
      <c r="AK39" s="17">
        <f t="shared" si="94"/>
        <v>0.93109180255327395</v>
      </c>
      <c r="AL39" s="17">
        <f t="shared" si="95"/>
        <v>-0.23749730754934598</v>
      </c>
      <c r="AM39" s="17">
        <f t="shared" si="96"/>
        <v>0.20355876776876072</v>
      </c>
      <c r="AN39" s="40">
        <f t="shared" si="97"/>
        <v>0.98222863316573594</v>
      </c>
    </row>
    <row r="40" spans="1:40" ht="18.75" x14ac:dyDescent="0.25">
      <c r="A40" s="55"/>
      <c r="B40" s="3">
        <v>62.94</v>
      </c>
      <c r="C40" s="3">
        <v>11.21</v>
      </c>
      <c r="D40" s="3">
        <v>11.65</v>
      </c>
      <c r="E40" s="3">
        <v>63.3</v>
      </c>
      <c r="F40" s="3">
        <v>11.2</v>
      </c>
      <c r="G40" s="3">
        <v>11.58</v>
      </c>
      <c r="H40" s="17">
        <f t="shared" si="65"/>
        <v>16.167454963598942</v>
      </c>
      <c r="I40" s="17">
        <f t="shared" si="66"/>
        <v>16.110133456927038</v>
      </c>
      <c r="J40" s="17">
        <f t="shared" si="67"/>
        <v>16.13879421026299</v>
      </c>
      <c r="K40" s="18">
        <f t="shared" si="68"/>
        <v>0.39436370072803817</v>
      </c>
      <c r="L40" s="17">
        <f t="shared" si="69"/>
        <v>62.94</v>
      </c>
      <c r="M40" s="17">
        <f t="shared" si="70"/>
        <v>15.630817085161308</v>
      </c>
      <c r="N40" s="17">
        <f t="shared" si="71"/>
        <v>11.65</v>
      </c>
      <c r="O40" s="17">
        <f t="shared" si="72"/>
        <v>63.3</v>
      </c>
      <c r="P40" s="17">
        <f t="shared" si="73"/>
        <v>15.616873448154026</v>
      </c>
      <c r="Q40" s="17">
        <f t="shared" si="74"/>
        <v>11.58</v>
      </c>
      <c r="R40" s="17">
        <f t="shared" si="75"/>
        <v>19.494741412744375</v>
      </c>
      <c r="S40" s="17">
        <f t="shared" si="76"/>
        <v>19.441788402707662</v>
      </c>
      <c r="T40" s="17">
        <f t="shared" si="77"/>
        <v>36.697992336228651</v>
      </c>
      <c r="U40" s="17">
        <f t="shared" si="78"/>
        <v>36.557143936044433</v>
      </c>
      <c r="V40" s="17">
        <f t="shared" si="79"/>
        <v>-0.14084840018421829</v>
      </c>
      <c r="W40" s="17">
        <f t="shared" si="80"/>
        <v>0.35999999999999943</v>
      </c>
      <c r="X40" s="17">
        <f t="shared" si="81"/>
        <v>-5.2953010036713266E-2</v>
      </c>
      <c r="Y40" s="17">
        <f t="shared" si="82"/>
        <v>-4.7858162742031064E-2</v>
      </c>
      <c r="Z40" s="17">
        <f t="shared" si="83"/>
        <v>63.12</v>
      </c>
      <c r="AA40" s="17">
        <f t="shared" si="84"/>
        <v>19.468264907726017</v>
      </c>
      <c r="AB40" s="17">
        <f t="shared" si="85"/>
        <v>36.627568136136546</v>
      </c>
      <c r="AC40" s="17">
        <f t="shared" si="86"/>
        <v>172.13439999999994</v>
      </c>
      <c r="AD40" s="17">
        <f t="shared" si="87"/>
        <v>1.1862757689677506</v>
      </c>
      <c r="AE40" s="17">
        <f t="shared" si="88"/>
        <v>1.8760719208476706</v>
      </c>
      <c r="AF40" s="17">
        <f t="shared" si="89"/>
        <v>0.7379878665323637</v>
      </c>
      <c r="AG40" s="17">
        <f t="shared" si="90"/>
        <v>1.2155101492650942</v>
      </c>
      <c r="AH40" s="17">
        <f t="shared" si="91"/>
        <v>9.8527437739189955E-39</v>
      </c>
      <c r="AI40" s="17">
        <f t="shared" si="92"/>
        <v>0.76933125076675912</v>
      </c>
      <c r="AJ40" s="17">
        <f t="shared" si="93"/>
        <v>-2.6459274157681213E-40</v>
      </c>
      <c r="AK40" s="17">
        <f t="shared" si="94"/>
        <v>0.30347075226298936</v>
      </c>
      <c r="AL40" s="17">
        <f t="shared" si="95"/>
        <v>-2.8225469102904844E-2</v>
      </c>
      <c r="AM40" s="17">
        <f t="shared" si="96"/>
        <v>-3.9372902621147537E-2</v>
      </c>
      <c r="AN40" s="40">
        <f t="shared" si="97"/>
        <v>0.30731319536583201</v>
      </c>
    </row>
    <row r="41" spans="1:40" ht="18.75" x14ac:dyDescent="0.25">
      <c r="A41" s="55"/>
      <c r="B41" s="3">
        <v>62.39</v>
      </c>
      <c r="C41" s="3">
        <v>11.57</v>
      </c>
      <c r="D41" s="3">
        <v>11.73</v>
      </c>
      <c r="E41" s="3">
        <v>64.680000000000007</v>
      </c>
      <c r="F41" s="3">
        <v>10.3</v>
      </c>
      <c r="G41" s="3">
        <v>11.35</v>
      </c>
      <c r="H41" s="17">
        <f t="shared" si="65"/>
        <v>16.475976450577974</v>
      </c>
      <c r="I41" s="17">
        <f t="shared" si="66"/>
        <v>15.326855515727942</v>
      </c>
      <c r="J41" s="17">
        <f t="shared" si="67"/>
        <v>15.901415983152958</v>
      </c>
      <c r="K41" s="18">
        <f t="shared" si="68"/>
        <v>0.39948132270450915</v>
      </c>
      <c r="L41" s="17">
        <f t="shared" si="69"/>
        <v>62.39</v>
      </c>
      <c r="M41" s="17">
        <f t="shared" si="70"/>
        <v>16.191998903691172</v>
      </c>
      <c r="N41" s="17">
        <f t="shared" si="71"/>
        <v>11.73</v>
      </c>
      <c r="O41" s="17">
        <f t="shared" si="72"/>
        <v>64.680000000000007</v>
      </c>
      <c r="P41" s="17">
        <f t="shared" si="73"/>
        <v>14.414657623856444</v>
      </c>
      <c r="Q41" s="17">
        <f t="shared" si="74"/>
        <v>11.35</v>
      </c>
      <c r="R41" s="17">
        <f t="shared" si="75"/>
        <v>19.994342412220913</v>
      </c>
      <c r="S41" s="17">
        <f t="shared" si="76"/>
        <v>18.346794118128724</v>
      </c>
      <c r="T41" s="17">
        <f t="shared" si="77"/>
        <v>35.920769536797714</v>
      </c>
      <c r="U41" s="17">
        <f t="shared" si="78"/>
        <v>38.216646619765598</v>
      </c>
      <c r="V41" s="17">
        <f t="shared" si="79"/>
        <v>2.2958770829678841</v>
      </c>
      <c r="W41" s="17">
        <f t="shared" si="80"/>
        <v>2.2900000000000063</v>
      </c>
      <c r="X41" s="17">
        <f t="shared" si="81"/>
        <v>-1.6475482940921893</v>
      </c>
      <c r="Y41" s="17">
        <f t="shared" si="82"/>
        <v>0.76741556124335542</v>
      </c>
      <c r="Z41" s="17">
        <f t="shared" si="83"/>
        <v>63.535000000000004</v>
      </c>
      <c r="AA41" s="17">
        <f t="shared" si="84"/>
        <v>19.170568265174818</v>
      </c>
      <c r="AB41" s="17">
        <f t="shared" si="85"/>
        <v>37.068708078281659</v>
      </c>
      <c r="AC41" s="17">
        <f t="shared" si="86"/>
        <v>183.19622500000011</v>
      </c>
      <c r="AD41" s="17">
        <f t="shared" si="87"/>
        <v>1.1927746670061095</v>
      </c>
      <c r="AE41" s="17">
        <f t="shared" si="88"/>
        <v>1.8626755719328667</v>
      </c>
      <c r="AF41" s="17">
        <f t="shared" si="89"/>
        <v>0.73411457209988329</v>
      </c>
      <c r="AG41" s="17">
        <f t="shared" si="90"/>
        <v>1.2111009027835062</v>
      </c>
      <c r="AH41" s="17">
        <f t="shared" si="91"/>
        <v>1.378990120553951E-38</v>
      </c>
      <c r="AI41" s="17">
        <f t="shared" si="92"/>
        <v>0.73451559944477585</v>
      </c>
      <c r="AJ41" s="17">
        <f t="shared" si="93"/>
        <v>-3.5356522369883675E-40</v>
      </c>
      <c r="AK41" s="17">
        <f t="shared" si="94"/>
        <v>1.919893223208669</v>
      </c>
      <c r="AL41" s="17">
        <f t="shared" si="95"/>
        <v>-0.88450630851542034</v>
      </c>
      <c r="AM41" s="17">
        <f t="shared" si="96"/>
        <v>0.63365121723514806</v>
      </c>
      <c r="AN41" s="40">
        <f t="shared" si="97"/>
        <v>2.2067748556274909</v>
      </c>
    </row>
    <row r="42" spans="1:40" ht="18.75" x14ac:dyDescent="0.25">
      <c r="A42" s="55"/>
      <c r="B42" s="3">
        <v>62.39</v>
      </c>
      <c r="C42" s="3">
        <v>11.57</v>
      </c>
      <c r="D42" s="3">
        <v>11.73</v>
      </c>
      <c r="E42" s="3">
        <v>64.05</v>
      </c>
      <c r="F42" s="3">
        <v>10.85</v>
      </c>
      <c r="G42" s="3">
        <v>11.58</v>
      </c>
      <c r="H42" s="17">
        <f t="shared" si="65"/>
        <v>16.475976450577974</v>
      </c>
      <c r="I42" s="17">
        <f t="shared" si="66"/>
        <v>15.868802727364153</v>
      </c>
      <c r="J42" s="17">
        <f t="shared" si="67"/>
        <v>16.172389588971065</v>
      </c>
      <c r="K42" s="18">
        <f t="shared" si="68"/>
        <v>0.39362685696690786</v>
      </c>
      <c r="L42" s="17">
        <f t="shared" si="69"/>
        <v>62.39</v>
      </c>
      <c r="M42" s="17">
        <f t="shared" si="70"/>
        <v>16.124262735107123</v>
      </c>
      <c r="N42" s="17">
        <f t="shared" si="71"/>
        <v>11.73</v>
      </c>
      <c r="O42" s="17">
        <f t="shared" si="72"/>
        <v>64.05</v>
      </c>
      <c r="P42" s="17">
        <f t="shared" si="73"/>
        <v>15.12085139809095</v>
      </c>
      <c r="Q42" s="17">
        <f t="shared" si="74"/>
        <v>11.58</v>
      </c>
      <c r="R42" s="17">
        <f t="shared" si="75"/>
        <v>19.939527295068061</v>
      </c>
      <c r="S42" s="17">
        <f t="shared" si="76"/>
        <v>19.045643780223052</v>
      </c>
      <c r="T42" s="17">
        <f t="shared" si="77"/>
        <v>36.034957302704989</v>
      </c>
      <c r="U42" s="17">
        <f t="shared" si="78"/>
        <v>37.445971930245086</v>
      </c>
      <c r="V42" s="17">
        <f t="shared" si="79"/>
        <v>1.4110146275400979</v>
      </c>
      <c r="W42" s="17">
        <f t="shared" si="80"/>
        <v>1.6599999999999966</v>
      </c>
      <c r="X42" s="17">
        <f t="shared" si="81"/>
        <v>-0.89388351484500816</v>
      </c>
      <c r="Y42" s="17">
        <f t="shared" si="82"/>
        <v>0.47990267048737867</v>
      </c>
      <c r="Z42" s="17">
        <f t="shared" si="83"/>
        <v>63.22</v>
      </c>
      <c r="AA42" s="17">
        <f t="shared" si="84"/>
        <v>19.492585537645557</v>
      </c>
      <c r="AB42" s="17">
        <f t="shared" si="85"/>
        <v>36.740464616475037</v>
      </c>
      <c r="AC42" s="17">
        <f t="shared" si="86"/>
        <v>174.76839999999996</v>
      </c>
      <c r="AD42" s="17">
        <f t="shared" si="87"/>
        <v>1.1878429590882906</v>
      </c>
      <c r="AE42" s="17">
        <f t="shared" si="88"/>
        <v>1.87716634919405</v>
      </c>
      <c r="AF42" s="17">
        <f t="shared" si="89"/>
        <v>0.73698814164942505</v>
      </c>
      <c r="AG42" s="17">
        <f t="shared" si="90"/>
        <v>1.2154870658699779</v>
      </c>
      <c r="AH42" s="17">
        <f t="shared" si="91"/>
        <v>1.0738614602212324E-38</v>
      </c>
      <c r="AI42" s="17">
        <f t="shared" si="92"/>
        <v>0.77219899663549052</v>
      </c>
      <c r="AJ42" s="17">
        <f t="shared" si="93"/>
        <v>-2.8945753043433838E-40</v>
      </c>
      <c r="AK42" s="17">
        <f t="shared" si="94"/>
        <v>1.3974911307081386</v>
      </c>
      <c r="AL42" s="17">
        <f t="shared" si="95"/>
        <v>-0.4761876938763534</v>
      </c>
      <c r="AM42" s="17">
        <f t="shared" si="96"/>
        <v>0.39482334609944292</v>
      </c>
      <c r="AN42" s="40">
        <f t="shared" si="97"/>
        <v>1.5282740771315699</v>
      </c>
    </row>
    <row r="43" spans="1:40" ht="18.75" x14ac:dyDescent="0.25">
      <c r="A43" s="55"/>
      <c r="B43" s="3">
        <v>62.39</v>
      </c>
      <c r="C43" s="3">
        <v>11.57</v>
      </c>
      <c r="D43" s="3">
        <v>11.73</v>
      </c>
      <c r="E43" s="3">
        <v>63.3</v>
      </c>
      <c r="F43" s="3">
        <v>11.2</v>
      </c>
      <c r="G43" s="3">
        <v>11.58</v>
      </c>
      <c r="H43" s="17">
        <f t="shared" si="65"/>
        <v>16.475976450577974</v>
      </c>
      <c r="I43" s="17">
        <f t="shared" si="66"/>
        <v>16.110133456927038</v>
      </c>
      <c r="J43" s="17">
        <f t="shared" si="67"/>
        <v>16.293054953752506</v>
      </c>
      <c r="K43" s="18">
        <f t="shared" si="68"/>
        <v>0.3909547326600164</v>
      </c>
      <c r="L43" s="17">
        <f t="shared" si="69"/>
        <v>62.39</v>
      </c>
      <c r="M43" s="17">
        <f t="shared" si="70"/>
        <v>16.093346256876391</v>
      </c>
      <c r="N43" s="17">
        <f t="shared" si="71"/>
        <v>11.73</v>
      </c>
      <c r="O43" s="17">
        <f t="shared" si="72"/>
        <v>63.3</v>
      </c>
      <c r="P43" s="17">
        <f t="shared" si="73"/>
        <v>15.578693005792184</v>
      </c>
      <c r="Q43" s="17">
        <f t="shared" si="74"/>
        <v>11.58</v>
      </c>
      <c r="R43" s="17">
        <f t="shared" si="75"/>
        <v>19.914534735808353</v>
      </c>
      <c r="S43" s="17">
        <f t="shared" si="76"/>
        <v>19.411132779122354</v>
      </c>
      <c r="T43" s="17">
        <f t="shared" si="77"/>
        <v>36.087284286094366</v>
      </c>
      <c r="U43" s="17">
        <f t="shared" si="78"/>
        <v>36.624269068325539</v>
      </c>
      <c r="V43" s="17">
        <f t="shared" si="79"/>
        <v>0.53698478223117263</v>
      </c>
      <c r="W43" s="17">
        <f t="shared" si="80"/>
        <v>0.90999999999999659</v>
      </c>
      <c r="X43" s="17">
        <f t="shared" si="81"/>
        <v>-0.50340195668599819</v>
      </c>
      <c r="Y43" s="17">
        <f t="shared" si="82"/>
        <v>0.18426730273234673</v>
      </c>
      <c r="Z43" s="17">
        <f t="shared" si="83"/>
        <v>62.844999999999999</v>
      </c>
      <c r="AA43" s="17">
        <f t="shared" si="84"/>
        <v>19.662833757465354</v>
      </c>
      <c r="AB43" s="17">
        <f t="shared" si="85"/>
        <v>36.355776677209953</v>
      </c>
      <c r="AC43" s="17">
        <f t="shared" si="86"/>
        <v>164.99402499999997</v>
      </c>
      <c r="AD43" s="17">
        <f t="shared" si="87"/>
        <v>1.1819619680707829</v>
      </c>
      <c r="AE43" s="17">
        <f t="shared" si="88"/>
        <v>1.8848275190859409</v>
      </c>
      <c r="AF43" s="17">
        <f t="shared" si="89"/>
        <v>0.74041875419680148</v>
      </c>
      <c r="AG43" s="17">
        <f t="shared" si="90"/>
        <v>1.2183809631202196</v>
      </c>
      <c r="AH43" s="17">
        <f t="shared" si="91"/>
        <v>8.0069625977819174E-39</v>
      </c>
      <c r="AI43" s="17">
        <f t="shared" si="92"/>
        <v>0.79236500061790671</v>
      </c>
      <c r="AJ43" s="17">
        <f t="shared" si="93"/>
        <v>-2.2146262700869274E-40</v>
      </c>
      <c r="AK43" s="17">
        <f t="shared" si="94"/>
        <v>0.76990632912268153</v>
      </c>
      <c r="AL43" s="17">
        <f t="shared" si="95"/>
        <v>-0.26708117935912046</v>
      </c>
      <c r="AM43" s="17">
        <f t="shared" si="96"/>
        <v>0.15123947953064396</v>
      </c>
      <c r="AN43" s="40">
        <f t="shared" si="97"/>
        <v>0.82883140152851453</v>
      </c>
    </row>
    <row r="44" spans="1:40" ht="18.75" x14ac:dyDescent="0.25">
      <c r="A44" s="39"/>
      <c r="H44" s="17"/>
      <c r="I44" s="17"/>
      <c r="J44" s="17"/>
      <c r="K44" s="18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40"/>
    </row>
    <row r="45" spans="1:40" ht="18.75" x14ac:dyDescent="0.25">
      <c r="A45" s="55" t="s">
        <v>101</v>
      </c>
      <c r="B45" s="3">
        <v>63.47</v>
      </c>
      <c r="C45" s="3">
        <v>10.72</v>
      </c>
      <c r="D45" s="3">
        <v>11.45</v>
      </c>
      <c r="E45" s="2">
        <v>63.32</v>
      </c>
      <c r="F45" s="2">
        <v>10.97</v>
      </c>
      <c r="G45" s="2">
        <v>11.56</v>
      </c>
      <c r="H45" s="17">
        <f t="shared" si="65"/>
        <v>15.685053394872458</v>
      </c>
      <c r="I45" s="17">
        <f t="shared" si="66"/>
        <v>15.936577424277775</v>
      </c>
      <c r="J45" s="17">
        <f t="shared" si="67"/>
        <v>15.810815409575117</v>
      </c>
      <c r="K45" s="18">
        <f t="shared" si="68"/>
        <v>0.4013934461558929</v>
      </c>
      <c r="L45" s="17">
        <f t="shared" si="69"/>
        <v>63.47</v>
      </c>
      <c r="M45" s="17">
        <f t="shared" si="70"/>
        <v>15.022937742791171</v>
      </c>
      <c r="N45" s="17">
        <f t="shared" si="71"/>
        <v>11.45</v>
      </c>
      <c r="O45" s="17">
        <f t="shared" si="72"/>
        <v>63.32</v>
      </c>
      <c r="P45" s="17">
        <f t="shared" si="73"/>
        <v>15.373286104330145</v>
      </c>
      <c r="Q45" s="17">
        <f t="shared" si="74"/>
        <v>11.56</v>
      </c>
      <c r="R45" s="17">
        <f t="shared" si="75"/>
        <v>18.888916285054034</v>
      </c>
      <c r="S45" s="17">
        <f t="shared" si="76"/>
        <v>19.234643891832008</v>
      </c>
      <c r="T45" s="17">
        <f t="shared" si="77"/>
        <v>37.313484074367587</v>
      </c>
      <c r="U45" s="17">
        <f t="shared" si="78"/>
        <v>36.941472804067047</v>
      </c>
      <c r="V45" s="17">
        <f t="shared" si="79"/>
        <v>-0.37201127030053982</v>
      </c>
      <c r="W45" s="17">
        <f t="shared" si="80"/>
        <v>-0.14999999999999858</v>
      </c>
      <c r="X45" s="17">
        <f t="shared" si="81"/>
        <v>0.34572760677797376</v>
      </c>
      <c r="Y45" s="17">
        <f t="shared" si="82"/>
        <v>-0.12375942931598603</v>
      </c>
      <c r="Z45" s="17">
        <f t="shared" si="83"/>
        <v>63.394999999999996</v>
      </c>
      <c r="AA45" s="17">
        <f t="shared" si="84"/>
        <v>19.061780088443022</v>
      </c>
      <c r="AB45" s="17">
        <f t="shared" si="85"/>
        <v>37.127478439217313</v>
      </c>
      <c r="AC45" s="17">
        <f t="shared" si="86"/>
        <v>179.4260249999999</v>
      </c>
      <c r="AD45" s="17">
        <f t="shared" si="87"/>
        <v>1.1905837107039825</v>
      </c>
      <c r="AE45" s="17">
        <f t="shared" si="88"/>
        <v>1.857780103979936</v>
      </c>
      <c r="AF45" s="17">
        <f t="shared" si="89"/>
        <v>0.73360524131877192</v>
      </c>
      <c r="AG45" s="17">
        <f t="shared" si="90"/>
        <v>1.2097573267262141</v>
      </c>
      <c r="AH45" s="17">
        <f t="shared" si="91"/>
        <v>1.4420886203673989E-38</v>
      </c>
      <c r="AI45" s="17">
        <f t="shared" si="92"/>
        <v>0.72193400296082422</v>
      </c>
      <c r="AJ45" s="17">
        <f t="shared" si="93"/>
        <v>-3.6340994718062132E-40</v>
      </c>
      <c r="AK45" s="17">
        <f t="shared" si="94"/>
        <v>-0.12598862108679851</v>
      </c>
      <c r="AL45" s="17">
        <f t="shared" si="95"/>
        <v>0.18609716297279694</v>
      </c>
      <c r="AM45" s="17">
        <f t="shared" si="96"/>
        <v>-0.10230103722611686</v>
      </c>
      <c r="AN45" s="40">
        <f t="shared" si="97"/>
        <v>0.24692263753535434</v>
      </c>
    </row>
    <row r="46" spans="1:40" ht="18.75" x14ac:dyDescent="0.25">
      <c r="A46" s="55"/>
      <c r="B46" s="3">
        <v>63.47</v>
      </c>
      <c r="C46" s="3">
        <v>10.72</v>
      </c>
      <c r="D46" s="3">
        <v>11.45</v>
      </c>
      <c r="E46" s="2">
        <v>62.01</v>
      </c>
      <c r="F46" s="2">
        <v>11.14</v>
      </c>
      <c r="G46" s="2">
        <v>11.73</v>
      </c>
      <c r="H46" s="17">
        <f t="shared" si="65"/>
        <v>15.685053394872458</v>
      </c>
      <c r="I46" s="17">
        <f t="shared" si="66"/>
        <v>16.176912560807146</v>
      </c>
      <c r="J46" s="17">
        <f t="shared" si="67"/>
        <v>15.930982977839802</v>
      </c>
      <c r="K46" s="18">
        <f t="shared" si="68"/>
        <v>0.39885238695632541</v>
      </c>
      <c r="L46" s="17">
        <f t="shared" si="69"/>
        <v>63.47</v>
      </c>
      <c r="M46" s="17">
        <f t="shared" si="70"/>
        <v>14.99569758817181</v>
      </c>
      <c r="N46" s="17">
        <f t="shared" si="71"/>
        <v>11.45</v>
      </c>
      <c r="O46" s="17">
        <f t="shared" si="72"/>
        <v>62.01</v>
      </c>
      <c r="P46" s="17">
        <f t="shared" si="73"/>
        <v>15.583215590693467</v>
      </c>
      <c r="Q46" s="17">
        <f t="shared" si="74"/>
        <v>11.73</v>
      </c>
      <c r="R46" s="17">
        <f t="shared" si="75"/>
        <v>18.867258575529775</v>
      </c>
      <c r="S46" s="17">
        <f t="shared" si="76"/>
        <v>19.504602229884924</v>
      </c>
      <c r="T46" s="17">
        <f t="shared" si="77"/>
        <v>37.363628412067008</v>
      </c>
      <c r="U46" s="17">
        <f t="shared" si="78"/>
        <v>36.969981983221651</v>
      </c>
      <c r="V46" s="17">
        <f t="shared" si="79"/>
        <v>-0.39364642884535783</v>
      </c>
      <c r="W46" s="17">
        <f t="shared" si="80"/>
        <v>-1.4600000000000009</v>
      </c>
      <c r="X46" s="17">
        <f t="shared" si="81"/>
        <v>0.63734365435514917</v>
      </c>
      <c r="Y46" s="17">
        <f t="shared" si="82"/>
        <v>-0.13179707713095454</v>
      </c>
      <c r="Z46" s="17">
        <f t="shared" si="83"/>
        <v>62.739999999999995</v>
      </c>
      <c r="AA46" s="17">
        <f t="shared" si="84"/>
        <v>19.185930402707349</v>
      </c>
      <c r="AB46" s="17">
        <f t="shared" si="85"/>
        <v>37.166805197644329</v>
      </c>
      <c r="AC46" s="17">
        <f t="shared" si="86"/>
        <v>162.30759999999987</v>
      </c>
      <c r="AD46" s="17">
        <f t="shared" si="87"/>
        <v>1.1803132860774157</v>
      </c>
      <c r="AE46" s="17">
        <f t="shared" si="88"/>
        <v>1.8633668681218307</v>
      </c>
      <c r="AF46" s="17">
        <f t="shared" si="89"/>
        <v>0.7332652894477425</v>
      </c>
      <c r="AG46" s="17">
        <f t="shared" si="90"/>
        <v>1.2110256521509817</v>
      </c>
      <c r="AH46" s="17">
        <f t="shared" si="91"/>
        <v>1.4859068148334202E-38</v>
      </c>
      <c r="AI46" s="17">
        <f t="shared" si="92"/>
        <v>0.73629859841087875</v>
      </c>
      <c r="AJ46" s="17">
        <f t="shared" si="93"/>
        <v>-3.8190286070938668E-40</v>
      </c>
      <c r="AK46" s="17">
        <f t="shared" si="94"/>
        <v>-1.2369597268976609</v>
      </c>
      <c r="AL46" s="17">
        <f t="shared" si="95"/>
        <v>0.34203873926209488</v>
      </c>
      <c r="AM46" s="17">
        <f t="shared" si="96"/>
        <v>-0.10883095407340146</v>
      </c>
      <c r="AN46" s="40">
        <f t="shared" si="97"/>
        <v>1.2879844881392266</v>
      </c>
    </row>
    <row r="47" spans="1:40" ht="18.75" x14ac:dyDescent="0.25">
      <c r="A47" s="55"/>
      <c r="B47" s="3">
        <v>63.47</v>
      </c>
      <c r="C47" s="3">
        <v>10.72</v>
      </c>
      <c r="D47" s="3">
        <v>11.45</v>
      </c>
      <c r="E47" s="2">
        <v>61.94</v>
      </c>
      <c r="F47" s="2">
        <v>11.44</v>
      </c>
      <c r="G47" s="2">
        <v>11.81</v>
      </c>
      <c r="H47" s="17">
        <f t="shared" si="65"/>
        <v>15.685053394872458</v>
      </c>
      <c r="I47" s="17">
        <f t="shared" si="66"/>
        <v>16.442314313988771</v>
      </c>
      <c r="J47" s="17">
        <f t="shared" si="67"/>
        <v>16.063683854430614</v>
      </c>
      <c r="K47" s="18">
        <f t="shared" si="68"/>
        <v>0.39599983694820867</v>
      </c>
      <c r="L47" s="17">
        <f t="shared" si="69"/>
        <v>63.47</v>
      </c>
      <c r="M47" s="17">
        <f t="shared" si="70"/>
        <v>14.965118252084798</v>
      </c>
      <c r="N47" s="17">
        <f t="shared" si="71"/>
        <v>11.45</v>
      </c>
      <c r="O47" s="17">
        <f t="shared" si="72"/>
        <v>61.94</v>
      </c>
      <c r="P47" s="17">
        <f t="shared" si="73"/>
        <v>15.970238134687508</v>
      </c>
      <c r="Q47" s="17">
        <f t="shared" si="74"/>
        <v>11.81</v>
      </c>
      <c r="R47" s="17">
        <f t="shared" si="75"/>
        <v>18.842963256846879</v>
      </c>
      <c r="S47" s="17">
        <f t="shared" si="76"/>
        <v>19.86264348163726</v>
      </c>
      <c r="T47" s="17">
        <f t="shared" si="77"/>
        <v>37.420056877350206</v>
      </c>
      <c r="U47" s="17">
        <f t="shared" si="78"/>
        <v>36.482946162987119</v>
      </c>
      <c r="V47" s="17">
        <f t="shared" si="79"/>
        <v>-0.93711071436308657</v>
      </c>
      <c r="W47" s="17">
        <f t="shared" si="80"/>
        <v>-1.5300000000000011</v>
      </c>
      <c r="X47" s="17">
        <f t="shared" si="81"/>
        <v>1.0196802247903811</v>
      </c>
      <c r="Y47" s="17">
        <f t="shared" si="82"/>
        <v>-0.31641462920466135</v>
      </c>
      <c r="Z47" s="17">
        <f t="shared" si="83"/>
        <v>62.704999999999998</v>
      </c>
      <c r="AA47" s="17">
        <f t="shared" si="84"/>
        <v>19.352803369242068</v>
      </c>
      <c r="AB47" s="17">
        <f t="shared" si="85"/>
        <v>36.951501520168662</v>
      </c>
      <c r="AC47" s="17">
        <f t="shared" si="86"/>
        <v>161.41702499999997</v>
      </c>
      <c r="AD47" s="17">
        <f t="shared" si="87"/>
        <v>1.1797635257482546</v>
      </c>
      <c r="AE47" s="17">
        <f t="shared" si="88"/>
        <v>1.8708761516158932</v>
      </c>
      <c r="AF47" s="17">
        <f t="shared" si="89"/>
        <v>0.73513501129842096</v>
      </c>
      <c r="AG47" s="17">
        <f t="shared" si="90"/>
        <v>1.2134038498525583</v>
      </c>
      <c r="AH47" s="17">
        <f t="shared" si="91"/>
        <v>1.2612341299759965E-38</v>
      </c>
      <c r="AI47" s="17">
        <f t="shared" si="92"/>
        <v>0.75576363536421332</v>
      </c>
      <c r="AJ47" s="17">
        <f t="shared" si="93"/>
        <v>-3.3272778526328882E-40</v>
      </c>
      <c r="AK47" s="17">
        <f t="shared" si="94"/>
        <v>-1.2968700647272615</v>
      </c>
      <c r="AL47" s="17">
        <f t="shared" si="95"/>
        <v>0.54502818046489809</v>
      </c>
      <c r="AM47" s="17">
        <f t="shared" si="96"/>
        <v>-0.26076613259724629</v>
      </c>
      <c r="AN47" s="40">
        <f t="shared" si="97"/>
        <v>1.4307084462588084</v>
      </c>
    </row>
    <row r="48" spans="1:40" ht="18.75" x14ac:dyDescent="0.25">
      <c r="A48" s="55"/>
      <c r="B48" s="3">
        <v>62.94</v>
      </c>
      <c r="C48" s="3">
        <v>11.21</v>
      </c>
      <c r="D48" s="3">
        <v>11.65</v>
      </c>
      <c r="E48" s="2">
        <v>63.32</v>
      </c>
      <c r="F48" s="2">
        <v>10.97</v>
      </c>
      <c r="G48" s="2">
        <v>11.56</v>
      </c>
      <c r="H48" s="17">
        <f t="shared" si="65"/>
        <v>16.167454963598942</v>
      </c>
      <c r="I48" s="17">
        <f t="shared" si="66"/>
        <v>15.936577424277775</v>
      </c>
      <c r="J48" s="17">
        <f t="shared" si="67"/>
        <v>16.052016193938357</v>
      </c>
      <c r="K48" s="18">
        <f t="shared" si="68"/>
        <v>0.39625259787736089</v>
      </c>
      <c r="L48" s="17">
        <f t="shared" si="69"/>
        <v>62.94</v>
      </c>
      <c r="M48" s="17">
        <f t="shared" si="70"/>
        <v>15.651991622205218</v>
      </c>
      <c r="N48" s="17">
        <f t="shared" si="71"/>
        <v>11.65</v>
      </c>
      <c r="O48" s="17">
        <f t="shared" si="72"/>
        <v>63.32</v>
      </c>
      <c r="P48" s="17">
        <f t="shared" si="73"/>
        <v>15.316890998714651</v>
      </c>
      <c r="Q48" s="17">
        <f t="shared" si="74"/>
        <v>11.56</v>
      </c>
      <c r="R48" s="17">
        <f t="shared" si="75"/>
        <v>19.511723187396402</v>
      </c>
      <c r="S48" s="17">
        <f t="shared" si="76"/>
        <v>19.189600044464342</v>
      </c>
      <c r="T48" s="17">
        <f t="shared" si="77"/>
        <v>36.660834586344038</v>
      </c>
      <c r="U48" s="17">
        <f t="shared" si="78"/>
        <v>37.042670828239856</v>
      </c>
      <c r="V48" s="17">
        <f t="shared" si="79"/>
        <v>0.38183624189581877</v>
      </c>
      <c r="W48" s="17">
        <f t="shared" si="80"/>
        <v>0.38000000000000256</v>
      </c>
      <c r="X48" s="17">
        <f t="shared" si="81"/>
        <v>-0.32212314293206035</v>
      </c>
      <c r="Y48" s="17">
        <f t="shared" si="82"/>
        <v>0.12895390126452203</v>
      </c>
      <c r="Z48" s="17">
        <f t="shared" si="83"/>
        <v>63.129999999999995</v>
      </c>
      <c r="AA48" s="17">
        <f t="shared" si="84"/>
        <v>19.35066161593037</v>
      </c>
      <c r="AB48" s="17">
        <f t="shared" si="85"/>
        <v>36.851752707291951</v>
      </c>
      <c r="AC48" s="17">
        <f t="shared" si="86"/>
        <v>172.39689999999987</v>
      </c>
      <c r="AD48" s="17">
        <f t="shared" si="87"/>
        <v>1.1864325226585204</v>
      </c>
      <c r="AE48" s="17">
        <f t="shared" si="88"/>
        <v>1.8707797727168667</v>
      </c>
      <c r="AF48" s="17">
        <f t="shared" si="89"/>
        <v>0.73600837837371236</v>
      </c>
      <c r="AG48" s="17">
        <f t="shared" si="90"/>
        <v>1.2136337361459903</v>
      </c>
      <c r="AH48" s="17">
        <f t="shared" si="91"/>
        <v>1.1689321195481563E-38</v>
      </c>
      <c r="AI48" s="17">
        <f t="shared" si="92"/>
        <v>0.75551271240154516</v>
      </c>
      <c r="AJ48" s="17">
        <f t="shared" si="93"/>
        <v>-3.0827508893616403E-40</v>
      </c>
      <c r="AK48" s="17">
        <f t="shared" si="94"/>
        <v>0.32028791586773986</v>
      </c>
      <c r="AL48" s="17">
        <f t="shared" si="95"/>
        <v>-0.172186564998109</v>
      </c>
      <c r="AM48" s="17">
        <f t="shared" si="96"/>
        <v>0.10625438089256437</v>
      </c>
      <c r="AN48" s="40">
        <f t="shared" si="97"/>
        <v>0.37884370877132245</v>
      </c>
    </row>
    <row r="49" spans="1:40" ht="18.75" x14ac:dyDescent="0.25">
      <c r="A49" s="55"/>
      <c r="B49" s="3">
        <v>62.94</v>
      </c>
      <c r="C49" s="3">
        <v>11.21</v>
      </c>
      <c r="D49" s="3">
        <v>11.65</v>
      </c>
      <c r="E49" s="2">
        <v>62.01</v>
      </c>
      <c r="F49" s="2">
        <v>11.14</v>
      </c>
      <c r="G49" s="2">
        <v>11.73</v>
      </c>
      <c r="H49" s="17">
        <f t="shared" si="65"/>
        <v>16.167454963598942</v>
      </c>
      <c r="I49" s="17">
        <f t="shared" si="66"/>
        <v>16.176912560807146</v>
      </c>
      <c r="J49" s="17">
        <f t="shared" si="67"/>
        <v>16.172183762203044</v>
      </c>
      <c r="K49" s="18">
        <f t="shared" si="68"/>
        <v>0.39363138080206556</v>
      </c>
      <c r="L49" s="17">
        <f t="shared" si="69"/>
        <v>62.94</v>
      </c>
      <c r="M49" s="17">
        <f t="shared" si="70"/>
        <v>15.622607778791155</v>
      </c>
      <c r="N49" s="17">
        <f t="shared" si="71"/>
        <v>11.65</v>
      </c>
      <c r="O49" s="17">
        <f t="shared" si="72"/>
        <v>62.01</v>
      </c>
      <c r="P49" s="17">
        <f t="shared" si="73"/>
        <v>15.52505358213501</v>
      </c>
      <c r="Q49" s="17">
        <f t="shared" si="74"/>
        <v>11.73</v>
      </c>
      <c r="R49" s="17">
        <f t="shared" si="75"/>
        <v>19.488159836422369</v>
      </c>
      <c r="S49" s="17">
        <f t="shared" si="76"/>
        <v>19.458165091502416</v>
      </c>
      <c r="T49" s="17">
        <f t="shared" si="77"/>
        <v>36.712415705225531</v>
      </c>
      <c r="U49" s="17">
        <f t="shared" si="78"/>
        <v>37.072978204756026</v>
      </c>
      <c r="V49" s="17">
        <f t="shared" si="79"/>
        <v>0.36056249953049502</v>
      </c>
      <c r="W49" s="17">
        <f t="shared" si="80"/>
        <v>-0.92999999999999972</v>
      </c>
      <c r="X49" s="17">
        <f t="shared" si="81"/>
        <v>-2.9994744919953575E-2</v>
      </c>
      <c r="Y49" s="17">
        <f t="shared" si="82"/>
        <v>0.1225444268925045</v>
      </c>
      <c r="Z49" s="17">
        <f t="shared" si="83"/>
        <v>62.474999999999994</v>
      </c>
      <c r="AA49" s="17">
        <f t="shared" si="84"/>
        <v>19.473162463962392</v>
      </c>
      <c r="AB49" s="17">
        <f t="shared" si="85"/>
        <v>36.892696954990782</v>
      </c>
      <c r="AC49" s="17">
        <f t="shared" si="86"/>
        <v>155.62562499999987</v>
      </c>
      <c r="AD49" s="17">
        <f t="shared" si="87"/>
        <v>1.1761482878637644</v>
      </c>
      <c r="AE49" s="17">
        <f t="shared" si="88"/>
        <v>1.8762923108783076</v>
      </c>
      <c r="AF49" s="17">
        <f t="shared" si="89"/>
        <v>0.73564933562625301</v>
      </c>
      <c r="AG49" s="17">
        <f t="shared" si="90"/>
        <v>1.2148812854373403</v>
      </c>
      <c r="AH49" s="17">
        <f t="shared" si="91"/>
        <v>1.2059775634739747E-38</v>
      </c>
      <c r="AI49" s="17">
        <f t="shared" si="92"/>
        <v>0.76990847072688362</v>
      </c>
      <c r="AJ49" s="17">
        <f t="shared" si="93"/>
        <v>-3.2410496881822817E-40</v>
      </c>
      <c r="AK49" s="17">
        <f t="shared" si="94"/>
        <v>-0.79071662102162033</v>
      </c>
      <c r="AL49" s="17">
        <f t="shared" si="95"/>
        <v>-1.5986179096962132E-2</v>
      </c>
      <c r="AM49" s="17">
        <f t="shared" si="96"/>
        <v>0.10086946631035658</v>
      </c>
      <c r="AN49" s="40">
        <f t="shared" si="97"/>
        <v>0.79728475585307979</v>
      </c>
    </row>
    <row r="50" spans="1:40" ht="18.75" x14ac:dyDescent="0.25">
      <c r="A50" s="55"/>
      <c r="B50" s="3">
        <v>62.94</v>
      </c>
      <c r="C50" s="3">
        <v>11.21</v>
      </c>
      <c r="D50" s="3">
        <v>11.65</v>
      </c>
      <c r="E50" s="2">
        <v>61.94</v>
      </c>
      <c r="F50" s="2">
        <v>11.44</v>
      </c>
      <c r="G50" s="2">
        <v>11.81</v>
      </c>
      <c r="H50" s="17">
        <f t="shared" si="65"/>
        <v>16.167454963598942</v>
      </c>
      <c r="I50" s="17">
        <f t="shared" si="66"/>
        <v>16.442314313988771</v>
      </c>
      <c r="J50" s="17">
        <f t="shared" si="67"/>
        <v>16.304884638793858</v>
      </c>
      <c r="K50" s="18">
        <f t="shared" si="68"/>
        <v>0.3906906153814923</v>
      </c>
      <c r="L50" s="17">
        <f t="shared" si="69"/>
        <v>62.94</v>
      </c>
      <c r="M50" s="17">
        <f t="shared" si="70"/>
        <v>15.589641798426529</v>
      </c>
      <c r="N50" s="17">
        <f t="shared" si="71"/>
        <v>11.65</v>
      </c>
      <c r="O50" s="17">
        <f t="shared" si="72"/>
        <v>61.94</v>
      </c>
      <c r="P50" s="17">
        <f t="shared" si="73"/>
        <v>15.90950063996427</v>
      </c>
      <c r="Q50" s="17">
        <f t="shared" si="74"/>
        <v>11.81</v>
      </c>
      <c r="R50" s="17">
        <f t="shared" si="75"/>
        <v>19.461742763772403</v>
      </c>
      <c r="S50" s="17">
        <f t="shared" si="76"/>
        <v>19.813841389620123</v>
      </c>
      <c r="T50" s="17">
        <f t="shared" si="77"/>
        <v>36.770433613450933</v>
      </c>
      <c r="U50" s="17">
        <f t="shared" si="78"/>
        <v>36.587375835301692</v>
      </c>
      <c r="V50" s="17">
        <f t="shared" si="79"/>
        <v>-0.18305777814924085</v>
      </c>
      <c r="W50" s="17">
        <f t="shared" si="80"/>
        <v>-1</v>
      </c>
      <c r="X50" s="17">
        <f t="shared" si="81"/>
        <v>0.35209862584772011</v>
      </c>
      <c r="Y50" s="17">
        <f t="shared" si="82"/>
        <v>-6.2739430870973292E-2</v>
      </c>
      <c r="Z50" s="17">
        <f t="shared" si="83"/>
        <v>62.44</v>
      </c>
      <c r="AA50" s="17">
        <f t="shared" si="84"/>
        <v>19.637792076696265</v>
      </c>
      <c r="AB50" s="17">
        <f t="shared" si="85"/>
        <v>36.678904724376309</v>
      </c>
      <c r="AC50" s="17">
        <f t="shared" si="86"/>
        <v>154.75359999999995</v>
      </c>
      <c r="AD50" s="17">
        <f t="shared" si="87"/>
        <v>1.1755977529741251</v>
      </c>
      <c r="AE50" s="17">
        <f t="shared" si="88"/>
        <v>1.8837006434513319</v>
      </c>
      <c r="AF50" s="17">
        <f t="shared" si="89"/>
        <v>0.73753254303219484</v>
      </c>
      <c r="AG50" s="17">
        <f t="shared" si="90"/>
        <v>1.2172526609479493</v>
      </c>
      <c r="AH50" s="17">
        <f t="shared" si="91"/>
        <v>1.024617928112018E-38</v>
      </c>
      <c r="AI50" s="17">
        <f t="shared" si="92"/>
        <v>0.78938907709403827</v>
      </c>
      <c r="AJ50" s="17">
        <f t="shared" si="93"/>
        <v>-2.8233220929010085E-40</v>
      </c>
      <c r="AK50" s="17">
        <f t="shared" si="94"/>
        <v>-0.85063109168941231</v>
      </c>
      <c r="AL50" s="17">
        <f t="shared" si="95"/>
        <v>0.18691856748671173</v>
      </c>
      <c r="AM50" s="17">
        <f t="shared" si="96"/>
        <v>-5.1541830947499638E-2</v>
      </c>
      <c r="AN50" s="40">
        <f t="shared" si="97"/>
        <v>0.87244963485431437</v>
      </c>
    </row>
    <row r="51" spans="1:40" ht="18.75" x14ac:dyDescent="0.25">
      <c r="A51" s="55"/>
      <c r="B51" s="3">
        <v>62.39</v>
      </c>
      <c r="C51" s="3">
        <v>11.57</v>
      </c>
      <c r="D51" s="3">
        <v>11.73</v>
      </c>
      <c r="E51" s="2">
        <v>63.32</v>
      </c>
      <c r="F51" s="2">
        <v>10.97</v>
      </c>
      <c r="G51" s="2">
        <v>11.56</v>
      </c>
      <c r="H51" s="17">
        <f t="shared" si="65"/>
        <v>16.475976450577974</v>
      </c>
      <c r="I51" s="17">
        <f t="shared" si="66"/>
        <v>15.936577424277775</v>
      </c>
      <c r="J51" s="17">
        <f t="shared" si="67"/>
        <v>16.206276937427873</v>
      </c>
      <c r="K51" s="18">
        <f t="shared" si="68"/>
        <v>0.39288046312077674</v>
      </c>
      <c r="L51" s="17">
        <f t="shared" si="69"/>
        <v>62.39</v>
      </c>
      <c r="M51" s="17">
        <f t="shared" si="70"/>
        <v>16.115626958307388</v>
      </c>
      <c r="N51" s="17">
        <f t="shared" si="71"/>
        <v>11.73</v>
      </c>
      <c r="O51" s="17">
        <f t="shared" si="72"/>
        <v>63.32</v>
      </c>
      <c r="P51" s="17">
        <f t="shared" si="73"/>
        <v>15.279898680434922</v>
      </c>
      <c r="Q51" s="17">
        <f t="shared" si="74"/>
        <v>11.56</v>
      </c>
      <c r="R51" s="17">
        <f t="shared" si="75"/>
        <v>19.932544550541557</v>
      </c>
      <c r="S51" s="17">
        <f t="shared" si="76"/>
        <v>19.160086212863366</v>
      </c>
      <c r="T51" s="17">
        <f t="shared" si="77"/>
        <v>36.049560382439253</v>
      </c>
      <c r="U51" s="17">
        <f t="shared" si="78"/>
        <v>37.109309868152316</v>
      </c>
      <c r="V51" s="17">
        <f t="shared" si="79"/>
        <v>1.0597494857130627</v>
      </c>
      <c r="W51" s="17">
        <f t="shared" si="80"/>
        <v>0.92999999999999972</v>
      </c>
      <c r="X51" s="17">
        <f t="shared" si="81"/>
        <v>-0.7724583376781915</v>
      </c>
      <c r="Y51" s="17">
        <f t="shared" si="82"/>
        <v>0.36145521297545269</v>
      </c>
      <c r="Z51" s="17">
        <f t="shared" si="83"/>
        <v>62.855000000000004</v>
      </c>
      <c r="AA51" s="17">
        <f t="shared" si="84"/>
        <v>19.546315381702463</v>
      </c>
      <c r="AB51" s="17">
        <f t="shared" si="85"/>
        <v>36.579435125295788</v>
      </c>
      <c r="AC51" s="17">
        <f t="shared" si="86"/>
        <v>165.25102500000011</v>
      </c>
      <c r="AD51" s="17">
        <f t="shared" si="87"/>
        <v>1.1821189388734765</v>
      </c>
      <c r="AE51" s="17">
        <f t="shared" si="88"/>
        <v>1.8795841921766108</v>
      </c>
      <c r="AF51" s="17">
        <f t="shared" si="89"/>
        <v>0.7384158782278285</v>
      </c>
      <c r="AG51" s="17">
        <f t="shared" si="90"/>
        <v>1.216499644580469</v>
      </c>
      <c r="AH51" s="17">
        <f t="shared" si="91"/>
        <v>9.4975208382354134E-39</v>
      </c>
      <c r="AI51" s="17">
        <f t="shared" si="92"/>
        <v>0.77854630734568853</v>
      </c>
      <c r="AJ51" s="17">
        <f t="shared" si="93"/>
        <v>-2.5810835773195409E-40</v>
      </c>
      <c r="AK51" s="17">
        <f t="shared" si="94"/>
        <v>0.78672286638623812</v>
      </c>
      <c r="AL51" s="17">
        <f t="shared" si="95"/>
        <v>-0.4109729912037956</v>
      </c>
      <c r="AM51" s="17">
        <f t="shared" si="96"/>
        <v>0.29712726558182168</v>
      </c>
      <c r="AN51" s="40">
        <f t="shared" si="97"/>
        <v>0.93601083324185086</v>
      </c>
    </row>
    <row r="52" spans="1:40" ht="18.75" x14ac:dyDescent="0.25">
      <c r="A52" s="55"/>
      <c r="B52" s="3">
        <v>62.39</v>
      </c>
      <c r="C52" s="3">
        <v>11.57</v>
      </c>
      <c r="D52" s="3">
        <v>11.73</v>
      </c>
      <c r="E52" s="2">
        <v>62.01</v>
      </c>
      <c r="F52" s="2">
        <v>11.14</v>
      </c>
      <c r="G52" s="2">
        <v>11.73</v>
      </c>
      <c r="H52" s="17">
        <f t="shared" si="65"/>
        <v>16.475976450577974</v>
      </c>
      <c r="I52" s="17">
        <f t="shared" si="66"/>
        <v>16.176912560807146</v>
      </c>
      <c r="J52" s="17">
        <f t="shared" si="67"/>
        <v>16.32644450569256</v>
      </c>
      <c r="K52" s="18">
        <f t="shared" si="68"/>
        <v>0.3902082702900051</v>
      </c>
      <c r="L52" s="17">
        <f t="shared" si="69"/>
        <v>62.39</v>
      </c>
      <c r="M52" s="17">
        <f t="shared" si="70"/>
        <v>16.084709687255359</v>
      </c>
      <c r="N52" s="17">
        <f t="shared" si="71"/>
        <v>11.73</v>
      </c>
      <c r="O52" s="17">
        <f t="shared" si="72"/>
        <v>62.01</v>
      </c>
      <c r="P52" s="17">
        <f t="shared" si="73"/>
        <v>15.486920131030658</v>
      </c>
      <c r="Q52" s="17">
        <f t="shared" si="74"/>
        <v>11.73</v>
      </c>
      <c r="R52" s="17">
        <f t="shared" si="75"/>
        <v>19.90755599573404</v>
      </c>
      <c r="S52" s="17">
        <f t="shared" si="76"/>
        <v>19.427753219168775</v>
      </c>
      <c r="T52" s="17">
        <f t="shared" si="77"/>
        <v>36.101925389810845</v>
      </c>
      <c r="U52" s="17">
        <f t="shared" si="78"/>
        <v>37.140773943096328</v>
      </c>
      <c r="V52" s="17">
        <f t="shared" si="79"/>
        <v>1.038848553285483</v>
      </c>
      <c r="W52" s="17">
        <f t="shared" si="80"/>
        <v>-0.38000000000000256</v>
      </c>
      <c r="X52" s="17">
        <f t="shared" si="81"/>
        <v>-0.47980277656526482</v>
      </c>
      <c r="Y52" s="17">
        <f t="shared" si="82"/>
        <v>0.35656927676341699</v>
      </c>
      <c r="Z52" s="17">
        <f t="shared" si="83"/>
        <v>62.2</v>
      </c>
      <c r="AA52" s="17">
        <f t="shared" si="84"/>
        <v>19.667654607451407</v>
      </c>
      <c r="AB52" s="17">
        <f t="shared" si="85"/>
        <v>36.621349666453582</v>
      </c>
      <c r="AC52" s="17">
        <f t="shared" si="86"/>
        <v>148.84000000000006</v>
      </c>
      <c r="AD52" s="17">
        <f t="shared" si="87"/>
        <v>1.1718198156223889</v>
      </c>
      <c r="AE52" s="17">
        <f t="shared" si="88"/>
        <v>1.8850444573353133</v>
      </c>
      <c r="AF52" s="17">
        <f t="shared" si="89"/>
        <v>0.73804310280949725</v>
      </c>
      <c r="AG52" s="17">
        <f t="shared" si="90"/>
        <v>1.2177336524720341</v>
      </c>
      <c r="AH52" s="17">
        <f t="shared" si="91"/>
        <v>9.8061183537584556E-39</v>
      </c>
      <c r="AI52" s="17">
        <f t="shared" si="92"/>
        <v>0.79293827697923291</v>
      </c>
      <c r="AJ52" s="17">
        <f t="shared" si="93"/>
        <v>-2.7142126897874743E-40</v>
      </c>
      <c r="AK52" s="17">
        <f t="shared" si="94"/>
        <v>-0.32428193732000776</v>
      </c>
      <c r="AL52" s="17">
        <f t="shared" si="95"/>
        <v>-0.25453127892989375</v>
      </c>
      <c r="AM52" s="17">
        <f t="shared" si="96"/>
        <v>0.2928138481182409</v>
      </c>
      <c r="AN52" s="40">
        <f t="shared" si="97"/>
        <v>0.50565294073654621</v>
      </c>
    </row>
    <row r="53" spans="1:40" ht="18.75" x14ac:dyDescent="0.25">
      <c r="A53" s="55"/>
      <c r="B53" s="3">
        <v>62.39</v>
      </c>
      <c r="C53" s="3">
        <v>11.57</v>
      </c>
      <c r="D53" s="3">
        <v>11.73</v>
      </c>
      <c r="E53" s="2">
        <v>61.94</v>
      </c>
      <c r="F53" s="2">
        <v>11.44</v>
      </c>
      <c r="G53" s="2">
        <v>11.81</v>
      </c>
      <c r="H53" s="17">
        <f t="shared" si="65"/>
        <v>16.475976450577974</v>
      </c>
      <c r="I53" s="17">
        <f t="shared" si="66"/>
        <v>16.442314313988771</v>
      </c>
      <c r="J53" s="17">
        <f t="shared" si="67"/>
        <v>16.459145382283374</v>
      </c>
      <c r="K53" s="18">
        <f t="shared" si="68"/>
        <v>0.38721148515557413</v>
      </c>
      <c r="L53" s="17">
        <f t="shared" si="69"/>
        <v>62.39</v>
      </c>
      <c r="M53" s="17">
        <f t="shared" si="70"/>
        <v>16.050036883249994</v>
      </c>
      <c r="N53" s="17">
        <f t="shared" si="71"/>
        <v>11.73</v>
      </c>
      <c r="O53" s="17">
        <f t="shared" si="72"/>
        <v>61.94</v>
      </c>
      <c r="P53" s="17">
        <f t="shared" si="73"/>
        <v>15.869699390179766</v>
      </c>
      <c r="Q53" s="17">
        <f t="shared" si="74"/>
        <v>11.81</v>
      </c>
      <c r="R53" s="17">
        <f t="shared" si="75"/>
        <v>19.879551905253933</v>
      </c>
      <c r="S53" s="17">
        <f t="shared" si="76"/>
        <v>19.781897248107221</v>
      </c>
      <c r="T53" s="17">
        <f t="shared" si="77"/>
        <v>36.160807741748279</v>
      </c>
      <c r="U53" s="17">
        <f t="shared" si="78"/>
        <v>36.656087855864342</v>
      </c>
      <c r="V53" s="17">
        <f t="shared" si="79"/>
        <v>0.49528011411606343</v>
      </c>
      <c r="W53" s="17">
        <f t="shared" si="80"/>
        <v>-0.45000000000000284</v>
      </c>
      <c r="X53" s="17">
        <f t="shared" si="81"/>
        <v>-9.7654657146712509E-2</v>
      </c>
      <c r="Y53" s="17">
        <f t="shared" si="82"/>
        <v>0.17142105863753349</v>
      </c>
      <c r="Z53" s="17">
        <f t="shared" si="83"/>
        <v>62.164999999999999</v>
      </c>
      <c r="AA53" s="17">
        <f t="shared" si="84"/>
        <v>19.830724576680577</v>
      </c>
      <c r="AB53" s="17">
        <f t="shared" si="85"/>
        <v>36.408447798806307</v>
      </c>
      <c r="AC53" s="17">
        <f t="shared" si="86"/>
        <v>147.98722499999997</v>
      </c>
      <c r="AD53" s="17">
        <f t="shared" si="87"/>
        <v>1.1712684461610468</v>
      </c>
      <c r="AE53" s="17">
        <f t="shared" si="88"/>
        <v>1.8923826059506259</v>
      </c>
      <c r="AF53" s="17">
        <f t="shared" si="89"/>
        <v>0.73994499466917574</v>
      </c>
      <c r="AG53" s="17">
        <f t="shared" si="90"/>
        <v>1.220104680867667</v>
      </c>
      <c r="AH53" s="17">
        <f t="shared" si="91"/>
        <v>8.3355538073608794E-39</v>
      </c>
      <c r="AI53" s="17">
        <f t="shared" si="92"/>
        <v>0.81239802215745749</v>
      </c>
      <c r="AJ53" s="17">
        <f t="shared" si="93"/>
        <v>-2.3637997368168603E-40</v>
      </c>
      <c r="AK53" s="17">
        <f t="shared" si="94"/>
        <v>-0.38419885848963514</v>
      </c>
      <c r="AL53" s="17">
        <f t="shared" si="95"/>
        <v>-5.1604076701844519E-2</v>
      </c>
      <c r="AM53" s="17">
        <f t="shared" si="96"/>
        <v>0.14049700925303299</v>
      </c>
      <c r="AN53" s="40">
        <f t="shared" si="97"/>
        <v>0.41232408758892003</v>
      </c>
    </row>
    <row r="54" spans="1:40" ht="18.75" x14ac:dyDescent="0.25">
      <c r="A54" s="39"/>
      <c r="H54" s="17"/>
      <c r="I54" s="17"/>
      <c r="J54" s="17"/>
      <c r="K54" s="18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40"/>
    </row>
    <row r="55" spans="1:40" ht="18.75" x14ac:dyDescent="0.25">
      <c r="A55" s="55" t="s">
        <v>102</v>
      </c>
      <c r="B55" s="3">
        <v>64.680000000000007</v>
      </c>
      <c r="C55" s="3">
        <v>10.3</v>
      </c>
      <c r="D55" s="3">
        <v>11.35</v>
      </c>
      <c r="E55" s="2">
        <v>63.32</v>
      </c>
      <c r="F55" s="2">
        <v>10.97</v>
      </c>
      <c r="G55" s="2">
        <v>11.56</v>
      </c>
      <c r="H55" s="17">
        <f t="shared" si="65"/>
        <v>15.326855515727942</v>
      </c>
      <c r="I55" s="17">
        <f t="shared" si="66"/>
        <v>15.936577424277775</v>
      </c>
      <c r="J55" s="17">
        <f t="shared" si="67"/>
        <v>15.631716470002859</v>
      </c>
      <c r="K55" s="18">
        <f t="shared" si="68"/>
        <v>0.40510627586160536</v>
      </c>
      <c r="L55" s="17">
        <f t="shared" si="69"/>
        <v>64.680000000000007</v>
      </c>
      <c r="M55" s="17">
        <f t="shared" si="70"/>
        <v>14.472594641374535</v>
      </c>
      <c r="N55" s="17">
        <f t="shared" si="71"/>
        <v>11.35</v>
      </c>
      <c r="O55" s="17">
        <f t="shared" si="72"/>
        <v>63.32</v>
      </c>
      <c r="P55" s="17">
        <f t="shared" si="73"/>
        <v>15.414015846201812</v>
      </c>
      <c r="Q55" s="17">
        <f t="shared" si="74"/>
        <v>11.56</v>
      </c>
      <c r="R55" s="17">
        <f t="shared" si="75"/>
        <v>18.392348834598121</v>
      </c>
      <c r="S55" s="17">
        <f t="shared" si="76"/>
        <v>19.267212681313314</v>
      </c>
      <c r="T55" s="17">
        <f t="shared" si="77"/>
        <v>38.1049917881667</v>
      </c>
      <c r="U55" s="17">
        <f t="shared" si="78"/>
        <v>36.868679874260444</v>
      </c>
      <c r="V55" s="17">
        <f t="shared" si="79"/>
        <v>-1.2363119139062562</v>
      </c>
      <c r="W55" s="17">
        <f t="shared" si="80"/>
        <v>-1.3600000000000065</v>
      </c>
      <c r="X55" s="17">
        <f t="shared" si="81"/>
        <v>0.87486384671519346</v>
      </c>
      <c r="Y55" s="17">
        <f t="shared" si="82"/>
        <v>-0.40618608372165937</v>
      </c>
      <c r="Z55" s="17">
        <f t="shared" si="83"/>
        <v>64</v>
      </c>
      <c r="AA55" s="17">
        <f t="shared" si="84"/>
        <v>18.829780757955717</v>
      </c>
      <c r="AB55" s="17">
        <f t="shared" si="85"/>
        <v>37.486835831213568</v>
      </c>
      <c r="AC55" s="17">
        <f t="shared" si="86"/>
        <v>196</v>
      </c>
      <c r="AD55" s="17">
        <f t="shared" si="87"/>
        <v>1.2000416623272929</v>
      </c>
      <c r="AE55" s="17">
        <f t="shared" si="88"/>
        <v>1.8473401341080073</v>
      </c>
      <c r="AF55" s="17">
        <f t="shared" si="89"/>
        <v>0.73052470044880979</v>
      </c>
      <c r="AG55" s="17">
        <f t="shared" si="90"/>
        <v>1.2063342992158355</v>
      </c>
      <c r="AH55" s="17">
        <f t="shared" si="91"/>
        <v>1.8953923650251895E-38</v>
      </c>
      <c r="AI55" s="17">
        <f t="shared" si="92"/>
        <v>0.69537748410397149</v>
      </c>
      <c r="AJ55" s="17">
        <f t="shared" si="93"/>
        <v>-4.6007338948243168E-40</v>
      </c>
      <c r="AK55" s="17">
        <f t="shared" si="94"/>
        <v>-1.1332939869458361</v>
      </c>
      <c r="AL55" s="17">
        <f t="shared" si="95"/>
        <v>0.47358027390966828</v>
      </c>
      <c r="AM55" s="17">
        <f t="shared" si="96"/>
        <v>-0.33671104600581797</v>
      </c>
      <c r="AN55" s="40">
        <f t="shared" si="97"/>
        <v>1.2735807258223866</v>
      </c>
    </row>
    <row r="56" spans="1:40" ht="18.75" x14ac:dyDescent="0.25">
      <c r="A56" s="55"/>
      <c r="B56" s="3">
        <v>64.680000000000007</v>
      </c>
      <c r="C56" s="3">
        <v>10.3</v>
      </c>
      <c r="D56" s="3">
        <v>11.35</v>
      </c>
      <c r="E56" s="2">
        <v>62.01</v>
      </c>
      <c r="F56" s="2">
        <v>11.14</v>
      </c>
      <c r="G56" s="2">
        <v>11.73</v>
      </c>
      <c r="H56" s="17">
        <f t="shared" si="65"/>
        <v>15.326855515727942</v>
      </c>
      <c r="I56" s="17">
        <f t="shared" si="66"/>
        <v>16.176912560807146</v>
      </c>
      <c r="J56" s="17">
        <f t="shared" si="67"/>
        <v>15.751884038267544</v>
      </c>
      <c r="K56" s="18">
        <f t="shared" si="68"/>
        <v>0.40262496537264542</v>
      </c>
      <c r="L56" s="17">
        <f t="shared" si="69"/>
        <v>64.680000000000007</v>
      </c>
      <c r="M56" s="17">
        <f t="shared" si="70"/>
        <v>14.44703714333825</v>
      </c>
      <c r="N56" s="17">
        <f t="shared" si="71"/>
        <v>11.35</v>
      </c>
      <c r="O56" s="17">
        <f t="shared" si="72"/>
        <v>62.01</v>
      </c>
      <c r="P56" s="17">
        <f t="shared" si="73"/>
        <v>15.625242114251272</v>
      </c>
      <c r="Q56" s="17">
        <f t="shared" si="74"/>
        <v>11.73</v>
      </c>
      <c r="R56" s="17">
        <f t="shared" si="75"/>
        <v>18.372244887900742</v>
      </c>
      <c r="S56" s="17">
        <f t="shared" si="76"/>
        <v>19.53819569788806</v>
      </c>
      <c r="T56" s="17">
        <f t="shared" si="77"/>
        <v>38.154177330283161</v>
      </c>
      <c r="U56" s="17">
        <f t="shared" si="78"/>
        <v>36.895864156056895</v>
      </c>
      <c r="V56" s="17">
        <f t="shared" si="79"/>
        <v>-1.2583131742262665</v>
      </c>
      <c r="W56" s="17">
        <f t="shared" si="80"/>
        <v>-2.6700000000000088</v>
      </c>
      <c r="X56" s="17">
        <f t="shared" si="81"/>
        <v>1.1659508099873186</v>
      </c>
      <c r="Y56" s="17">
        <f t="shared" si="82"/>
        <v>-0.41608372015024797</v>
      </c>
      <c r="Z56" s="17">
        <f t="shared" si="83"/>
        <v>63.344999999999999</v>
      </c>
      <c r="AA56" s="17">
        <f t="shared" si="84"/>
        <v>18.955220292894403</v>
      </c>
      <c r="AB56" s="17">
        <f t="shared" si="85"/>
        <v>37.525020743170032</v>
      </c>
      <c r="AC56" s="17">
        <f t="shared" si="86"/>
        <v>178.08902499999996</v>
      </c>
      <c r="AD56" s="17">
        <f t="shared" si="87"/>
        <v>1.1898008740710022</v>
      </c>
      <c r="AE56" s="17">
        <f t="shared" si="88"/>
        <v>1.852984913180248</v>
      </c>
      <c r="AF56" s="17">
        <f t="shared" si="89"/>
        <v>0.73020076152590507</v>
      </c>
      <c r="AG56" s="17">
        <f t="shared" si="90"/>
        <v>1.2076167443914416</v>
      </c>
      <c r="AH56" s="17">
        <f t="shared" si="91"/>
        <v>1.9512021671315698E-38</v>
      </c>
      <c r="AI56" s="17">
        <f t="shared" si="92"/>
        <v>0.70968863721630071</v>
      </c>
      <c r="AJ56" s="17">
        <f t="shared" si="93"/>
        <v>-4.8336754249374263E-40</v>
      </c>
      <c r="AK56" s="17">
        <f t="shared" si="94"/>
        <v>-2.2440729858134856</v>
      </c>
      <c r="AL56" s="17">
        <f t="shared" si="95"/>
        <v>0.62922844200939343</v>
      </c>
      <c r="AM56" s="17">
        <f t="shared" si="96"/>
        <v>-0.34454947903188149</v>
      </c>
      <c r="AN56" s="40">
        <f t="shared" si="97"/>
        <v>2.3559512604025921</v>
      </c>
    </row>
    <row r="57" spans="1:40" ht="18.75" x14ac:dyDescent="0.25">
      <c r="A57" s="55"/>
      <c r="B57" s="3">
        <v>64.680000000000007</v>
      </c>
      <c r="C57" s="3">
        <v>10.3</v>
      </c>
      <c r="D57" s="3">
        <v>11.35</v>
      </c>
      <c r="E57" s="2">
        <v>61.94</v>
      </c>
      <c r="F57" s="2">
        <v>11.44</v>
      </c>
      <c r="G57" s="2">
        <v>11.81</v>
      </c>
      <c r="H57" s="17">
        <f t="shared" si="65"/>
        <v>15.326855515727942</v>
      </c>
      <c r="I57" s="17">
        <f t="shared" si="66"/>
        <v>16.442314313988771</v>
      </c>
      <c r="J57" s="17">
        <f t="shared" si="67"/>
        <v>15.884584914858356</v>
      </c>
      <c r="K57" s="18">
        <f t="shared" si="68"/>
        <v>0.39983826359485625</v>
      </c>
      <c r="L57" s="17">
        <f t="shared" si="69"/>
        <v>64.680000000000007</v>
      </c>
      <c r="M57" s="17">
        <f t="shared" si="70"/>
        <v>14.418334115027021</v>
      </c>
      <c r="N57" s="17">
        <f t="shared" si="71"/>
        <v>11.35</v>
      </c>
      <c r="O57" s="17">
        <f t="shared" si="72"/>
        <v>61.94</v>
      </c>
      <c r="P57" s="17">
        <f t="shared" si="73"/>
        <v>16.014149735525155</v>
      </c>
      <c r="Q57" s="17">
        <f t="shared" si="74"/>
        <v>11.81</v>
      </c>
      <c r="R57" s="17">
        <f t="shared" si="75"/>
        <v>18.349682794330587</v>
      </c>
      <c r="S57" s="17">
        <f t="shared" si="76"/>
        <v>19.897967025598881</v>
      </c>
      <c r="T57" s="17">
        <f t="shared" si="77"/>
        <v>38.209544904206666</v>
      </c>
      <c r="U57" s="17">
        <f t="shared" si="78"/>
        <v>36.407765496690217</v>
      </c>
      <c r="V57" s="17">
        <f t="shared" si="79"/>
        <v>-1.8017794075164488</v>
      </c>
      <c r="W57" s="17">
        <f t="shared" si="80"/>
        <v>-2.7400000000000091</v>
      </c>
      <c r="X57" s="17">
        <f t="shared" si="81"/>
        <v>1.5482842312682941</v>
      </c>
      <c r="Y57" s="17">
        <f t="shared" si="82"/>
        <v>-0.60086889903854945</v>
      </c>
      <c r="Z57" s="17">
        <f t="shared" si="83"/>
        <v>63.31</v>
      </c>
      <c r="AA57" s="17">
        <f t="shared" si="84"/>
        <v>19.123824909964732</v>
      </c>
      <c r="AB57" s="17">
        <f t="shared" si="85"/>
        <v>37.308655200448442</v>
      </c>
      <c r="AC57" s="17">
        <f t="shared" si="86"/>
        <v>177.15610000000007</v>
      </c>
      <c r="AD57" s="17">
        <f t="shared" si="87"/>
        <v>1.1892527769276813</v>
      </c>
      <c r="AE57" s="17">
        <f t="shared" si="88"/>
        <v>1.860572120948413</v>
      </c>
      <c r="AF57" s="17">
        <f t="shared" si="89"/>
        <v>0.73204488664992207</v>
      </c>
      <c r="AG57" s="17">
        <f t="shared" si="90"/>
        <v>1.2099924735779213</v>
      </c>
      <c r="AH57" s="17">
        <f t="shared" si="91"/>
        <v>1.6552470742194181E-38</v>
      </c>
      <c r="AI57" s="17">
        <f t="shared" si="92"/>
        <v>0.72909991532969831</v>
      </c>
      <c r="AJ57" s="17">
        <f t="shared" si="93"/>
        <v>-4.2126680600882696E-40</v>
      </c>
      <c r="AK57" s="17">
        <f t="shared" si="94"/>
        <v>-2.3039677124644031</v>
      </c>
      <c r="AL57" s="17">
        <f t="shared" si="95"/>
        <v>0.83215491290876031</v>
      </c>
      <c r="AM57" s="17">
        <f t="shared" si="96"/>
        <v>-0.49658895584845519</v>
      </c>
      <c r="AN57" s="40">
        <f t="shared" si="97"/>
        <v>2.499469865837014</v>
      </c>
    </row>
    <row r="58" spans="1:40" ht="18.75" x14ac:dyDescent="0.25">
      <c r="A58" s="55"/>
      <c r="B58" s="3">
        <v>64.05</v>
      </c>
      <c r="C58" s="3">
        <v>10.85</v>
      </c>
      <c r="D58" s="3">
        <v>11.58</v>
      </c>
      <c r="E58" s="2">
        <v>63.32</v>
      </c>
      <c r="F58" s="2">
        <v>10.97</v>
      </c>
      <c r="G58" s="2">
        <v>11.56</v>
      </c>
      <c r="H58" s="17">
        <f t="shared" si="65"/>
        <v>15.868802727364153</v>
      </c>
      <c r="I58" s="17">
        <f t="shared" si="66"/>
        <v>15.936577424277775</v>
      </c>
      <c r="J58" s="17">
        <f t="shared" si="67"/>
        <v>15.902690075820964</v>
      </c>
      <c r="K58" s="18">
        <f t="shared" si="68"/>
        <v>0.39945427072008671</v>
      </c>
      <c r="L58" s="17">
        <f t="shared" si="69"/>
        <v>64.05</v>
      </c>
      <c r="M58" s="17">
        <f t="shared" si="70"/>
        <v>15.18407883731294</v>
      </c>
      <c r="N58" s="17">
        <f t="shared" si="71"/>
        <v>11.58</v>
      </c>
      <c r="O58" s="17">
        <f t="shared" si="72"/>
        <v>63.32</v>
      </c>
      <c r="P58" s="17">
        <f t="shared" si="73"/>
        <v>15.352013349799353</v>
      </c>
      <c r="Q58" s="17">
        <f t="shared" si="74"/>
        <v>11.56</v>
      </c>
      <c r="R58" s="17">
        <f t="shared" si="75"/>
        <v>19.095880449398887</v>
      </c>
      <c r="S58" s="17">
        <f t="shared" si="76"/>
        <v>19.217645898819594</v>
      </c>
      <c r="T58" s="17">
        <f t="shared" si="77"/>
        <v>37.330626144031442</v>
      </c>
      <c r="U58" s="17">
        <f t="shared" si="78"/>
        <v>36.97958990745785</v>
      </c>
      <c r="V58" s="17">
        <f t="shared" si="79"/>
        <v>-0.35103623657359151</v>
      </c>
      <c r="W58" s="17">
        <f t="shared" si="80"/>
        <v>-0.72999999999999687</v>
      </c>
      <c r="X58" s="17">
        <f t="shared" si="81"/>
        <v>0.12176544942070677</v>
      </c>
      <c r="Y58" s="17">
        <f t="shared" si="82"/>
        <v>-0.11736769492250752</v>
      </c>
      <c r="Z58" s="17">
        <f t="shared" si="83"/>
        <v>63.685000000000002</v>
      </c>
      <c r="AA58" s="17">
        <f t="shared" si="84"/>
        <v>19.156763174109241</v>
      </c>
      <c r="AB58" s="17">
        <f t="shared" si="85"/>
        <v>37.155108025744646</v>
      </c>
      <c r="AC58" s="17">
        <f t="shared" si="86"/>
        <v>187.27922500000005</v>
      </c>
      <c r="AD58" s="17">
        <f t="shared" si="87"/>
        <v>1.1951205333628776</v>
      </c>
      <c r="AE58" s="17">
        <f t="shared" si="88"/>
        <v>1.8620543428349157</v>
      </c>
      <c r="AF58" s="17">
        <f t="shared" si="89"/>
        <v>0.73336633023236009</v>
      </c>
      <c r="AG58" s="17">
        <f t="shared" si="90"/>
        <v>1.2107338766219038</v>
      </c>
      <c r="AH58" s="17">
        <f t="shared" si="91"/>
        <v>1.4727371765622747E-38</v>
      </c>
      <c r="AI58" s="17">
        <f t="shared" si="92"/>
        <v>0.73291463847860849</v>
      </c>
      <c r="AJ58" s="17">
        <f t="shared" si="93"/>
        <v>-3.7677841003548591E-40</v>
      </c>
      <c r="AK58" s="17">
        <f t="shared" si="94"/>
        <v>-0.6108170511855352</v>
      </c>
      <c r="AL58" s="17">
        <f t="shared" si="95"/>
        <v>6.5393069697054565E-2</v>
      </c>
      <c r="AM58" s="17">
        <f t="shared" si="96"/>
        <v>-9.6939300360520023E-2</v>
      </c>
      <c r="AN58" s="40">
        <f t="shared" si="97"/>
        <v>0.62190911839092988</v>
      </c>
    </row>
    <row r="59" spans="1:40" ht="18.75" x14ac:dyDescent="0.25">
      <c r="A59" s="55"/>
      <c r="B59" s="3">
        <v>64.05</v>
      </c>
      <c r="C59" s="3">
        <v>10.85</v>
      </c>
      <c r="D59" s="3">
        <v>11.58</v>
      </c>
      <c r="E59" s="2">
        <v>62.01</v>
      </c>
      <c r="F59" s="2">
        <v>11.14</v>
      </c>
      <c r="G59" s="2">
        <v>11.73</v>
      </c>
      <c r="H59" s="17">
        <f t="shared" si="65"/>
        <v>15.868802727364153</v>
      </c>
      <c r="I59" s="17">
        <f t="shared" si="66"/>
        <v>16.176912560807146</v>
      </c>
      <c r="J59" s="17">
        <f t="shared" si="67"/>
        <v>16.022857644085651</v>
      </c>
      <c r="K59" s="18">
        <f t="shared" si="68"/>
        <v>0.39688262642930594</v>
      </c>
      <c r="L59" s="17">
        <f t="shared" si="69"/>
        <v>64.05</v>
      </c>
      <c r="M59" s="17">
        <f t="shared" si="70"/>
        <v>15.156176496757968</v>
      </c>
      <c r="N59" s="17">
        <f t="shared" si="71"/>
        <v>11.58</v>
      </c>
      <c r="O59" s="17">
        <f t="shared" si="72"/>
        <v>62.01</v>
      </c>
      <c r="P59" s="17">
        <f t="shared" si="73"/>
        <v>15.561272458422469</v>
      </c>
      <c r="Q59" s="17">
        <f t="shared" si="74"/>
        <v>11.73</v>
      </c>
      <c r="R59" s="17">
        <f t="shared" si="75"/>
        <v>19.073701423711093</v>
      </c>
      <c r="S59" s="17">
        <f t="shared" si="76"/>
        <v>19.487075217314107</v>
      </c>
      <c r="T59" s="17">
        <f t="shared" si="77"/>
        <v>37.381453464704464</v>
      </c>
      <c r="U59" s="17">
        <f t="shared" si="78"/>
        <v>37.008782323946214</v>
      </c>
      <c r="V59" s="17">
        <f t="shared" si="79"/>
        <v>-0.37267114075824992</v>
      </c>
      <c r="W59" s="17">
        <f t="shared" si="80"/>
        <v>-2.0399999999999991</v>
      </c>
      <c r="X59" s="17">
        <f t="shared" si="81"/>
        <v>0.41337379360301441</v>
      </c>
      <c r="Y59" s="17">
        <f t="shared" si="82"/>
        <v>-0.12539874369043771</v>
      </c>
      <c r="Z59" s="17">
        <f t="shared" si="83"/>
        <v>63.03</v>
      </c>
      <c r="AA59" s="17">
        <f t="shared" si="84"/>
        <v>19.2803883205126</v>
      </c>
      <c r="AB59" s="17">
        <f t="shared" si="85"/>
        <v>37.195117894325335</v>
      </c>
      <c r="AC59" s="17">
        <f t="shared" si="86"/>
        <v>169.78090000000003</v>
      </c>
      <c r="AD59" s="17">
        <f t="shared" si="87"/>
        <v>1.1848646358118098</v>
      </c>
      <c r="AE59" s="17">
        <f t="shared" si="88"/>
        <v>1.8676174744230669</v>
      </c>
      <c r="AF59" s="17">
        <f t="shared" si="89"/>
        <v>0.7330209783641094</v>
      </c>
      <c r="AG59" s="17">
        <f t="shared" si="90"/>
        <v>1.2119939366491315</v>
      </c>
      <c r="AH59" s="17">
        <f t="shared" si="91"/>
        <v>1.5182703968695803E-38</v>
      </c>
      <c r="AI59" s="17">
        <f t="shared" si="92"/>
        <v>0.74729524388458268</v>
      </c>
      <c r="AJ59" s="17">
        <f t="shared" si="93"/>
        <v>-3.9604880364786143E-40</v>
      </c>
      <c r="AK59" s="17">
        <f t="shared" si="94"/>
        <v>-1.7217156613019289</v>
      </c>
      <c r="AL59" s="17">
        <f t="shared" si="95"/>
        <v>0.22133750581377021</v>
      </c>
      <c r="AM59" s="17">
        <f t="shared" si="96"/>
        <v>-0.10346482758580026</v>
      </c>
      <c r="AN59" s="40">
        <f t="shared" si="97"/>
        <v>1.7389652326598017</v>
      </c>
    </row>
    <row r="60" spans="1:40" ht="18.75" x14ac:dyDescent="0.25">
      <c r="A60" s="55"/>
      <c r="B60" s="3">
        <v>64.05</v>
      </c>
      <c r="C60" s="3">
        <v>10.85</v>
      </c>
      <c r="D60" s="3">
        <v>11.58</v>
      </c>
      <c r="E60" s="2">
        <v>61.94</v>
      </c>
      <c r="F60" s="2">
        <v>11.44</v>
      </c>
      <c r="G60" s="2">
        <v>11.81</v>
      </c>
      <c r="H60" s="17">
        <f t="shared" si="65"/>
        <v>15.868802727364153</v>
      </c>
      <c r="I60" s="17">
        <f t="shared" si="66"/>
        <v>16.442314313988771</v>
      </c>
      <c r="J60" s="17">
        <f t="shared" si="67"/>
        <v>16.155558520676461</v>
      </c>
      <c r="K60" s="18">
        <f t="shared" si="68"/>
        <v>0.39399639937931846</v>
      </c>
      <c r="L60" s="17">
        <f t="shared" si="69"/>
        <v>64.05</v>
      </c>
      <c r="M60" s="17">
        <f t="shared" si="70"/>
        <v>15.124860933265605</v>
      </c>
      <c r="N60" s="17">
        <f t="shared" si="71"/>
        <v>11.58</v>
      </c>
      <c r="O60" s="17">
        <f t="shared" si="72"/>
        <v>61.94</v>
      </c>
      <c r="P60" s="17">
        <f t="shared" si="73"/>
        <v>15.947318808899404</v>
      </c>
      <c r="Q60" s="17">
        <f t="shared" si="74"/>
        <v>11.81</v>
      </c>
      <c r="R60" s="17">
        <f t="shared" si="75"/>
        <v>19.048827214572135</v>
      </c>
      <c r="S60" s="17">
        <f t="shared" si="76"/>
        <v>19.844220246527115</v>
      </c>
      <c r="T60" s="17">
        <f t="shared" si="77"/>
        <v>37.438639274079549</v>
      </c>
      <c r="U60" s="17">
        <f t="shared" si="78"/>
        <v>36.52229241018599</v>
      </c>
      <c r="V60" s="17">
        <f t="shared" si="79"/>
        <v>-0.91634686389355835</v>
      </c>
      <c r="W60" s="17">
        <f t="shared" si="80"/>
        <v>-2.1099999999999994</v>
      </c>
      <c r="X60" s="17">
        <f t="shared" si="81"/>
        <v>0.79539303195497979</v>
      </c>
      <c r="Y60" s="17">
        <f t="shared" si="82"/>
        <v>-0.31094514292641401</v>
      </c>
      <c r="Z60" s="17">
        <f t="shared" si="83"/>
        <v>62.994999999999997</v>
      </c>
      <c r="AA60" s="17">
        <f t="shared" si="84"/>
        <v>19.446523730549625</v>
      </c>
      <c r="AB60" s="17">
        <f t="shared" si="85"/>
        <v>36.980465842132773</v>
      </c>
      <c r="AC60" s="17">
        <f t="shared" si="86"/>
        <v>168.87002499999994</v>
      </c>
      <c r="AD60" s="17">
        <f t="shared" si="87"/>
        <v>1.1843156906017076</v>
      </c>
      <c r="AE60" s="17">
        <f t="shared" si="88"/>
        <v>1.8750935678747331</v>
      </c>
      <c r="AF60" s="17">
        <f t="shared" si="89"/>
        <v>0.73488225807308882</v>
      </c>
      <c r="AG60" s="17">
        <f t="shared" si="90"/>
        <v>1.2143635790616734</v>
      </c>
      <c r="AH60" s="17">
        <f t="shared" si="91"/>
        <v>1.2893691790362616E-38</v>
      </c>
      <c r="AI60" s="17">
        <f t="shared" si="92"/>
        <v>0.76677052585297112</v>
      </c>
      <c r="AJ60" s="17">
        <f t="shared" si="93"/>
        <v>-3.4510405193196121E-40</v>
      </c>
      <c r="AK60" s="17">
        <f t="shared" si="94"/>
        <v>-1.7816195603454223</v>
      </c>
      <c r="AL60" s="17">
        <f t="shared" si="95"/>
        <v>0.42418844882311313</v>
      </c>
      <c r="AM60" s="17">
        <f t="shared" si="96"/>
        <v>-0.2560560513241662</v>
      </c>
      <c r="AN60" s="40">
        <f t="shared" si="97"/>
        <v>1.8492346523197369</v>
      </c>
    </row>
    <row r="61" spans="1:40" ht="18.75" x14ac:dyDescent="0.25">
      <c r="A61" s="55"/>
      <c r="B61" s="3">
        <v>63.3</v>
      </c>
      <c r="C61" s="3">
        <v>11.2</v>
      </c>
      <c r="D61" s="3">
        <v>11.58</v>
      </c>
      <c r="E61" s="2">
        <v>63.32</v>
      </c>
      <c r="F61" s="2">
        <v>10.97</v>
      </c>
      <c r="G61" s="2">
        <v>11.56</v>
      </c>
      <c r="H61" s="17">
        <f t="shared" si="65"/>
        <v>16.110133456927038</v>
      </c>
      <c r="I61" s="17">
        <f t="shared" si="66"/>
        <v>15.936577424277775</v>
      </c>
      <c r="J61" s="17">
        <f t="shared" si="67"/>
        <v>16.023355440602408</v>
      </c>
      <c r="K61" s="18">
        <f t="shared" si="68"/>
        <v>0.39687189025540376</v>
      </c>
      <c r="L61" s="17">
        <f t="shared" si="69"/>
        <v>63.3</v>
      </c>
      <c r="M61" s="17">
        <f t="shared" si="70"/>
        <v>15.644965170860521</v>
      </c>
      <c r="N61" s="17">
        <f t="shared" si="71"/>
        <v>11.58</v>
      </c>
      <c r="O61" s="17">
        <f t="shared" si="72"/>
        <v>63.32</v>
      </c>
      <c r="P61" s="17">
        <f t="shared" si="73"/>
        <v>15.323684636101781</v>
      </c>
      <c r="Q61" s="17">
        <f t="shared" si="74"/>
        <v>11.56</v>
      </c>
      <c r="R61" s="17">
        <f t="shared" si="75"/>
        <v>19.464360641886977</v>
      </c>
      <c r="S61" s="17">
        <f t="shared" si="76"/>
        <v>19.195023074398783</v>
      </c>
      <c r="T61" s="17">
        <f t="shared" si="77"/>
        <v>36.5078908708619</v>
      </c>
      <c r="U61" s="17">
        <f t="shared" si="78"/>
        <v>37.030454849431457</v>
      </c>
      <c r="V61" s="17">
        <f t="shared" si="79"/>
        <v>0.52256397856955772</v>
      </c>
      <c r="W61" s="17">
        <f t="shared" si="80"/>
        <v>2.0000000000003126E-2</v>
      </c>
      <c r="X61" s="17">
        <f t="shared" si="81"/>
        <v>-0.26933756748819349</v>
      </c>
      <c r="Y61" s="17">
        <f t="shared" si="82"/>
        <v>0.17629083003493445</v>
      </c>
      <c r="Z61" s="17">
        <f t="shared" si="83"/>
        <v>63.31</v>
      </c>
      <c r="AA61" s="17">
        <f t="shared" si="84"/>
        <v>19.32969185814288</v>
      </c>
      <c r="AB61" s="17">
        <f t="shared" si="85"/>
        <v>36.769172860146682</v>
      </c>
      <c r="AC61" s="17">
        <f t="shared" si="86"/>
        <v>177.15610000000007</v>
      </c>
      <c r="AD61" s="17">
        <f t="shared" si="87"/>
        <v>1.1892527769276813</v>
      </c>
      <c r="AE61" s="17">
        <f t="shared" si="88"/>
        <v>1.8698361336164295</v>
      </c>
      <c r="AF61" s="17">
        <f t="shared" si="89"/>
        <v>0.73673485618907908</v>
      </c>
      <c r="AG61" s="17">
        <f t="shared" si="90"/>
        <v>1.2136128662693215</v>
      </c>
      <c r="AH61" s="17">
        <f t="shared" si="91"/>
        <v>1.0976238597394457E-38</v>
      </c>
      <c r="AI61" s="17">
        <f t="shared" si="92"/>
        <v>0.75305741685470706</v>
      </c>
      <c r="AJ61" s="17">
        <f t="shared" si="93"/>
        <v>-2.8852868239788901E-40</v>
      </c>
      <c r="AK61" s="17">
        <f t="shared" si="94"/>
        <v>1.6817282572735445E-2</v>
      </c>
      <c r="AL61" s="17">
        <f t="shared" si="95"/>
        <v>-0.14404340714459862</v>
      </c>
      <c r="AM61" s="17">
        <f t="shared" si="96"/>
        <v>0.1452611742464936</v>
      </c>
      <c r="AN61" s="40">
        <f t="shared" si="97"/>
        <v>0.20526113338483251</v>
      </c>
    </row>
    <row r="62" spans="1:40" ht="18.75" x14ac:dyDescent="0.25">
      <c r="A62" s="55"/>
      <c r="B62" s="3">
        <v>63.3</v>
      </c>
      <c r="C62" s="3">
        <v>11.2</v>
      </c>
      <c r="D62" s="3">
        <v>11.58</v>
      </c>
      <c r="E62" s="2">
        <v>62.01</v>
      </c>
      <c r="F62" s="2">
        <v>11.14</v>
      </c>
      <c r="G62" s="2">
        <v>11.73</v>
      </c>
      <c r="H62" s="17">
        <f t="shared" si="65"/>
        <v>16.110133456927038</v>
      </c>
      <c r="I62" s="17">
        <f t="shared" si="66"/>
        <v>16.176912560807146</v>
      </c>
      <c r="J62" s="17">
        <f t="shared" si="67"/>
        <v>16.143523008867092</v>
      </c>
      <c r="K62" s="18">
        <f t="shared" si="68"/>
        <v>0.39426017244830491</v>
      </c>
      <c r="L62" s="17">
        <f t="shared" si="69"/>
        <v>63.3</v>
      </c>
      <c r="M62" s="17">
        <f t="shared" si="70"/>
        <v>15.615713931421014</v>
      </c>
      <c r="N62" s="17">
        <f t="shared" si="71"/>
        <v>11.58</v>
      </c>
      <c r="O62" s="17">
        <f t="shared" si="72"/>
        <v>62.01</v>
      </c>
      <c r="P62" s="17">
        <f t="shared" si="73"/>
        <v>15.532058321074119</v>
      </c>
      <c r="Q62" s="17">
        <f t="shared" si="74"/>
        <v>11.73</v>
      </c>
      <c r="R62" s="17">
        <f t="shared" si="75"/>
        <v>19.440857017836851</v>
      </c>
      <c r="S62" s="17">
        <f t="shared" si="76"/>
        <v>19.463754408881339</v>
      </c>
      <c r="T62" s="17">
        <f t="shared" si="77"/>
        <v>36.559179368025497</v>
      </c>
      <c r="U62" s="17">
        <f t="shared" si="78"/>
        <v>37.060547833433866</v>
      </c>
      <c r="V62" s="17">
        <f t="shared" si="79"/>
        <v>0.50136846540836899</v>
      </c>
      <c r="W62" s="17">
        <f t="shared" si="80"/>
        <v>-1.2899999999999991</v>
      </c>
      <c r="X62" s="17">
        <f t="shared" si="81"/>
        <v>2.2897391044487847E-2</v>
      </c>
      <c r="Y62" s="17">
        <f t="shared" si="82"/>
        <v>0.17021742162853756</v>
      </c>
      <c r="Z62" s="17">
        <f t="shared" si="83"/>
        <v>62.655000000000001</v>
      </c>
      <c r="AA62" s="17">
        <f t="shared" si="84"/>
        <v>19.452305713359095</v>
      </c>
      <c r="AB62" s="17">
        <f t="shared" si="85"/>
        <v>36.809863600729685</v>
      </c>
      <c r="AC62" s="17">
        <f t="shared" si="86"/>
        <v>160.14902500000002</v>
      </c>
      <c r="AD62" s="17">
        <f t="shared" si="87"/>
        <v>1.1789779791178405</v>
      </c>
      <c r="AE62" s="17">
        <f t="shared" si="88"/>
        <v>1.8753537571011591</v>
      </c>
      <c r="AF62" s="17">
        <f t="shared" si="89"/>
        <v>0.73637649875547972</v>
      </c>
      <c r="AG62" s="17">
        <f t="shared" si="90"/>
        <v>1.2148633116088687</v>
      </c>
      <c r="AH62" s="17">
        <f t="shared" si="91"/>
        <v>1.1322028850425107E-38</v>
      </c>
      <c r="AI62" s="17">
        <f t="shared" si="92"/>
        <v>0.76745127486609077</v>
      </c>
      <c r="AJ62" s="17">
        <f t="shared" si="93"/>
        <v>-3.0330699919513019E-40</v>
      </c>
      <c r="AK62" s="17">
        <f t="shared" si="94"/>
        <v>-1.0941680191221466</v>
      </c>
      <c r="AL62" s="17">
        <f t="shared" si="95"/>
        <v>1.2209638292394309E-2</v>
      </c>
      <c r="AM62" s="17">
        <f t="shared" si="96"/>
        <v>0.14011240606411524</v>
      </c>
      <c r="AN62" s="40">
        <f t="shared" si="97"/>
        <v>1.1031700755867104</v>
      </c>
    </row>
    <row r="63" spans="1:40" ht="19.5" thickBot="1" x14ac:dyDescent="0.3">
      <c r="A63" s="56"/>
      <c r="B63" s="48">
        <v>63.3</v>
      </c>
      <c r="C63" s="48">
        <v>11.2</v>
      </c>
      <c r="D63" s="48">
        <v>11.58</v>
      </c>
      <c r="E63" s="41">
        <v>61.94</v>
      </c>
      <c r="F63" s="41">
        <v>11.44</v>
      </c>
      <c r="G63" s="41">
        <v>11.81</v>
      </c>
      <c r="H63" s="29">
        <f t="shared" si="65"/>
        <v>16.110133456927038</v>
      </c>
      <c r="I63" s="29">
        <f t="shared" si="66"/>
        <v>16.442314313988771</v>
      </c>
      <c r="J63" s="29">
        <f t="shared" si="67"/>
        <v>16.276223885457902</v>
      </c>
      <c r="K63" s="42">
        <f t="shared" si="68"/>
        <v>0.39132985330327474</v>
      </c>
      <c r="L63" s="29">
        <f t="shared" si="69"/>
        <v>63.3</v>
      </c>
      <c r="M63" s="29">
        <f t="shared" si="70"/>
        <v>15.582894356996675</v>
      </c>
      <c r="N63" s="29">
        <f t="shared" si="71"/>
        <v>11.58</v>
      </c>
      <c r="O63" s="29">
        <f t="shared" si="72"/>
        <v>61.94</v>
      </c>
      <c r="P63" s="29">
        <f t="shared" si="73"/>
        <v>15.916813521789463</v>
      </c>
      <c r="Q63" s="29">
        <f t="shared" si="74"/>
        <v>11.81</v>
      </c>
      <c r="R63" s="29">
        <f t="shared" si="75"/>
        <v>19.414504797736118</v>
      </c>
      <c r="S63" s="29">
        <f t="shared" si="76"/>
        <v>19.819713738785932</v>
      </c>
      <c r="T63" s="29">
        <f t="shared" si="77"/>
        <v>36.616872283549206</v>
      </c>
      <c r="U63" s="29">
        <f t="shared" si="78"/>
        <v>36.574775124935798</v>
      </c>
      <c r="V63" s="29">
        <f t="shared" si="79"/>
        <v>-4.2097158613408681E-2</v>
      </c>
      <c r="W63" s="29">
        <f t="shared" si="80"/>
        <v>-1.3599999999999994</v>
      </c>
      <c r="X63" s="29">
        <f t="shared" si="81"/>
        <v>0.40520894104981409</v>
      </c>
      <c r="Y63" s="29">
        <f t="shared" si="82"/>
        <v>-1.4412588567004534E-2</v>
      </c>
      <c r="Z63" s="29">
        <f t="shared" si="83"/>
        <v>62.62</v>
      </c>
      <c r="AA63" s="29">
        <f t="shared" si="84"/>
        <v>19.617109268261025</v>
      </c>
      <c r="AB63" s="29">
        <f t="shared" si="85"/>
        <v>36.595823704242505</v>
      </c>
      <c r="AC63" s="29">
        <f t="shared" si="86"/>
        <v>159.26439999999994</v>
      </c>
      <c r="AD63" s="29">
        <f t="shared" si="87"/>
        <v>1.1784279734739509</v>
      </c>
      <c r="AE63" s="29">
        <f t="shared" si="88"/>
        <v>1.8827699170717462</v>
      </c>
      <c r="AF63" s="29">
        <f t="shared" si="89"/>
        <v>0.73827002671342778</v>
      </c>
      <c r="AG63" s="29">
        <f t="shared" si="90"/>
        <v>1.2172408567527895</v>
      </c>
      <c r="AH63" s="29">
        <f t="shared" si="91"/>
        <v>9.6170154091946483E-39</v>
      </c>
      <c r="AI63" s="29">
        <f t="shared" si="92"/>
        <v>0.78693362643912612</v>
      </c>
      <c r="AJ63" s="29">
        <f t="shared" si="93"/>
        <v>-2.6417138839172311E-40</v>
      </c>
      <c r="AK63" s="29">
        <f t="shared" si="94"/>
        <v>-1.1540798679369284</v>
      </c>
      <c r="AL63" s="29">
        <f t="shared" si="95"/>
        <v>0.21521957482730106</v>
      </c>
      <c r="AM63" s="29">
        <f t="shared" si="96"/>
        <v>-1.1840375293886147E-2</v>
      </c>
      <c r="AN63" s="43">
        <f t="shared" si="97"/>
        <v>1.1740357752016173</v>
      </c>
    </row>
    <row r="64" spans="1:40" ht="18.75" x14ac:dyDescent="0.25">
      <c r="H64" s="17"/>
      <c r="I64" s="17"/>
      <c r="J64" s="17"/>
      <c r="K64" s="18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28"/>
    </row>
    <row r="65" spans="1:40" ht="19.5" thickBot="1" x14ac:dyDescent="0.3">
      <c r="H65" s="17"/>
      <c r="I65" s="17"/>
      <c r="J65" s="17"/>
      <c r="K65" s="18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28"/>
    </row>
    <row r="66" spans="1:40" ht="18.75" x14ac:dyDescent="0.25">
      <c r="A66" s="35" t="s">
        <v>103</v>
      </c>
      <c r="B66" s="44">
        <f>J7</f>
        <v>49.949999999999996</v>
      </c>
      <c r="C66" s="44">
        <f>K7</f>
        <v>8.7799999999999994</v>
      </c>
      <c r="D66" s="44">
        <f>L7</f>
        <v>12.476666666666667</v>
      </c>
      <c r="E66" s="44">
        <f>J13</f>
        <v>51.543333333333329</v>
      </c>
      <c r="F66" s="44">
        <f>K13</f>
        <v>9.2133333333333329</v>
      </c>
      <c r="G66" s="44">
        <f>L13</f>
        <v>13.51</v>
      </c>
      <c r="H66" s="36">
        <f t="shared" si="65"/>
        <v>15.256330198023084</v>
      </c>
      <c r="I66" s="36">
        <f t="shared" si="66"/>
        <v>16.352541426674662</v>
      </c>
      <c r="J66" s="36">
        <f t="shared" si="67"/>
        <v>15.804435812348874</v>
      </c>
      <c r="K66" s="37">
        <f t="shared" si="68"/>
        <v>0.40152722925295614</v>
      </c>
      <c r="L66" s="36">
        <f t="shared" si="69"/>
        <v>49.949999999999996</v>
      </c>
      <c r="M66" s="36">
        <f t="shared" si="70"/>
        <v>12.305409072840954</v>
      </c>
      <c r="N66" s="36">
        <f t="shared" si="71"/>
        <v>12.476666666666667</v>
      </c>
      <c r="O66" s="36">
        <f t="shared" si="72"/>
        <v>51.543333333333329</v>
      </c>
      <c r="P66" s="36">
        <f t="shared" si="73"/>
        <v>12.912737538850569</v>
      </c>
      <c r="Q66" s="36">
        <f t="shared" si="74"/>
        <v>13.51</v>
      </c>
      <c r="R66" s="36">
        <f t="shared" si="75"/>
        <v>17.523992226689316</v>
      </c>
      <c r="S66" s="36">
        <f t="shared" si="76"/>
        <v>18.688469459729458</v>
      </c>
      <c r="T66" s="36">
        <f t="shared" si="77"/>
        <v>45.395938631023924</v>
      </c>
      <c r="U66" s="36">
        <f t="shared" si="78"/>
        <v>46.294899581383412</v>
      </c>
      <c r="V66" s="36">
        <f t="shared" si="79"/>
        <v>0.89896095035948775</v>
      </c>
      <c r="W66" s="36">
        <f t="shared" si="80"/>
        <v>1.5933333333333337</v>
      </c>
      <c r="X66" s="36">
        <f t="shared" si="81"/>
        <v>1.1644772330401416</v>
      </c>
      <c r="Y66" s="36">
        <f t="shared" si="82"/>
        <v>0.28393382527368394</v>
      </c>
      <c r="Z66" s="36">
        <f t="shared" si="83"/>
        <v>50.746666666666663</v>
      </c>
      <c r="AA66" s="36">
        <f t="shared" si="84"/>
        <v>18.106230843209389</v>
      </c>
      <c r="AB66" s="36">
        <f t="shared" si="85"/>
        <v>45.845419106203664</v>
      </c>
      <c r="AC66" s="36">
        <f t="shared" si="86"/>
        <v>0.55751111111110507</v>
      </c>
      <c r="AD66" s="36">
        <f t="shared" si="87"/>
        <v>1.0018444187114839</v>
      </c>
      <c r="AE66" s="36">
        <f t="shared" si="88"/>
        <v>1.8147803879444224</v>
      </c>
      <c r="AF66" s="36">
        <f t="shared" si="89"/>
        <v>0.67317513190159728</v>
      </c>
      <c r="AG66" s="36">
        <f t="shared" si="90"/>
        <v>1.1828299650417737</v>
      </c>
      <c r="AH66" s="36">
        <f t="shared" si="91"/>
        <v>9.7312817382252458E-36</v>
      </c>
      <c r="AI66" s="36">
        <f t="shared" si="92"/>
        <v>0.61524849327581532</v>
      </c>
      <c r="AJ66" s="36">
        <f t="shared" si="93"/>
        <v>-2.0899118496916495E-37</v>
      </c>
      <c r="AK66" s="36">
        <f t="shared" si="94"/>
        <v>1.5903999698701619</v>
      </c>
      <c r="AL66" s="36">
        <f t="shared" si="95"/>
        <v>0.64166289253275954</v>
      </c>
      <c r="AM66" s="36">
        <f t="shared" si="96"/>
        <v>0.24004618894116053</v>
      </c>
      <c r="AN66" s="38">
        <f t="shared" si="97"/>
        <v>1.7316828533659663</v>
      </c>
    </row>
    <row r="67" spans="1:40" ht="18.75" x14ac:dyDescent="0.25">
      <c r="A67" s="39" t="s">
        <v>104</v>
      </c>
      <c r="B67" s="4">
        <f>J7</f>
        <v>49.949999999999996</v>
      </c>
      <c r="C67" s="4">
        <f>K7</f>
        <v>8.7799999999999994</v>
      </c>
      <c r="D67" s="4">
        <f>L7</f>
        <v>12.476666666666667</v>
      </c>
      <c r="E67" s="4">
        <f>J19</f>
        <v>50.54</v>
      </c>
      <c r="F67" s="4">
        <f>K19</f>
        <v>9.6800000000000015</v>
      </c>
      <c r="G67" s="4">
        <f>L19</f>
        <v>13.839999999999998</v>
      </c>
      <c r="H67" s="17">
        <f t="shared" si="65"/>
        <v>15.256330198023084</v>
      </c>
      <c r="I67" s="17">
        <f t="shared" si="66"/>
        <v>16.88928654502611</v>
      </c>
      <c r="J67" s="17">
        <f t="shared" si="67"/>
        <v>16.072808371524598</v>
      </c>
      <c r="K67" s="18">
        <f t="shared" si="68"/>
        <v>0.39580190719009856</v>
      </c>
      <c r="L67" s="17">
        <f t="shared" si="69"/>
        <v>49.949999999999996</v>
      </c>
      <c r="M67" s="17">
        <f t="shared" si="70"/>
        <v>12.255140745129065</v>
      </c>
      <c r="N67" s="17">
        <f t="shared" si="71"/>
        <v>12.476666666666667</v>
      </c>
      <c r="O67" s="17">
        <f t="shared" si="72"/>
        <v>50.54</v>
      </c>
      <c r="P67" s="17">
        <f t="shared" si="73"/>
        <v>13.511362461600157</v>
      </c>
      <c r="Q67" s="17">
        <f t="shared" si="74"/>
        <v>13.839999999999998</v>
      </c>
      <c r="R67" s="17">
        <f t="shared" si="75"/>
        <v>17.488730251051209</v>
      </c>
      <c r="S67" s="17">
        <f t="shared" si="76"/>
        <v>19.341729901142187</v>
      </c>
      <c r="T67" s="17">
        <f t="shared" si="77"/>
        <v>45.513191806875376</v>
      </c>
      <c r="U67" s="17">
        <f t="shared" si="78"/>
        <v>45.688398536106625</v>
      </c>
      <c r="V67" s="17">
        <f t="shared" si="79"/>
        <v>0.17520672923124891</v>
      </c>
      <c r="W67" s="17">
        <f t="shared" si="80"/>
        <v>0.59000000000000341</v>
      </c>
      <c r="X67" s="17">
        <f t="shared" si="81"/>
        <v>1.8529996500909789</v>
      </c>
      <c r="Y67" s="17">
        <f t="shared" si="82"/>
        <v>5.6241225751738511E-2</v>
      </c>
      <c r="Z67" s="17">
        <f t="shared" si="83"/>
        <v>50.244999999999997</v>
      </c>
      <c r="AA67" s="17">
        <f t="shared" si="84"/>
        <v>18.415230076096698</v>
      </c>
      <c r="AB67" s="17">
        <f t="shared" si="85"/>
        <v>45.600795171491001</v>
      </c>
      <c r="AC67" s="17">
        <f t="shared" si="86"/>
        <v>6.0024999999998746E-2</v>
      </c>
      <c r="AD67" s="17">
        <f t="shared" si="87"/>
        <v>1.0002010285280958</v>
      </c>
      <c r="AE67" s="17">
        <f t="shared" si="88"/>
        <v>1.8286853534243512</v>
      </c>
      <c r="AF67" s="17">
        <f t="shared" si="89"/>
        <v>0.67452295183597488</v>
      </c>
      <c r="AG67" s="17">
        <f t="shared" si="90"/>
        <v>1.1863224302450106</v>
      </c>
      <c r="AH67" s="17">
        <f t="shared" si="91"/>
        <v>8.1325005575550908E-36</v>
      </c>
      <c r="AI67" s="17">
        <f t="shared" si="92"/>
        <v>0.6489384308126056</v>
      </c>
      <c r="AJ67" s="17">
        <f t="shared" si="93"/>
        <v>-1.8421922854535675E-37</v>
      </c>
      <c r="AK67" s="17">
        <f t="shared" si="94"/>
        <v>0.58988141700699148</v>
      </c>
      <c r="AL67" s="17">
        <f t="shared" si="95"/>
        <v>1.0132960526101975</v>
      </c>
      <c r="AM67" s="17">
        <f t="shared" si="96"/>
        <v>4.7408043814971143E-2</v>
      </c>
      <c r="AN67" s="40">
        <f t="shared" si="97"/>
        <v>1.1734464193067984</v>
      </c>
    </row>
    <row r="68" spans="1:40" ht="18.75" x14ac:dyDescent="0.25">
      <c r="A68" s="39" t="s">
        <v>105</v>
      </c>
      <c r="B68" s="4">
        <f>J13</f>
        <v>51.543333333333329</v>
      </c>
      <c r="C68" s="4">
        <f>K13</f>
        <v>9.2133333333333329</v>
      </c>
      <c r="D68" s="4">
        <f>L13</f>
        <v>13.51</v>
      </c>
      <c r="E68" s="4">
        <f>J19</f>
        <v>50.54</v>
      </c>
      <c r="F68" s="4">
        <f>K19</f>
        <v>9.6800000000000015</v>
      </c>
      <c r="G68" s="4">
        <f>L19</f>
        <v>13.839999999999998</v>
      </c>
      <c r="H68" s="17">
        <f t="shared" si="65"/>
        <v>16.352541426674662</v>
      </c>
      <c r="I68" s="17">
        <f t="shared" si="66"/>
        <v>16.88928654502611</v>
      </c>
      <c r="J68" s="17">
        <f t="shared" si="67"/>
        <v>16.620913985850386</v>
      </c>
      <c r="K68" s="18">
        <f t="shared" si="68"/>
        <v>0.38349354959123533</v>
      </c>
      <c r="L68" s="17">
        <f t="shared" si="69"/>
        <v>51.543333333333329</v>
      </c>
      <c r="M68" s="17">
        <f t="shared" si="70"/>
        <v>12.746587236900581</v>
      </c>
      <c r="N68" s="17">
        <f t="shared" si="71"/>
        <v>13.51</v>
      </c>
      <c r="O68" s="17">
        <f t="shared" si="72"/>
        <v>50.54</v>
      </c>
      <c r="P68" s="17">
        <f t="shared" si="73"/>
        <v>13.392217560043159</v>
      </c>
      <c r="Q68" s="17">
        <f t="shared" si="74"/>
        <v>13.839999999999998</v>
      </c>
      <c r="R68" s="17">
        <f t="shared" si="75"/>
        <v>18.574056804799451</v>
      </c>
      <c r="S68" s="17">
        <f t="shared" si="76"/>
        <v>19.258688719004944</v>
      </c>
      <c r="T68" s="17">
        <f t="shared" si="77"/>
        <v>46.665411035607569</v>
      </c>
      <c r="U68" s="17">
        <f t="shared" si="78"/>
        <v>45.942036101494779</v>
      </c>
      <c r="V68" s="17">
        <f t="shared" si="79"/>
        <v>-0.72337493411279041</v>
      </c>
      <c r="W68" s="17">
        <f t="shared" si="80"/>
        <v>-1.0033333333333303</v>
      </c>
      <c r="X68" s="17">
        <f t="shared" si="81"/>
        <v>0.68463191420549308</v>
      </c>
      <c r="Y68" s="17">
        <f t="shared" si="82"/>
        <v>-0.23878370173131741</v>
      </c>
      <c r="Z68" s="17">
        <f t="shared" si="83"/>
        <v>51.041666666666664</v>
      </c>
      <c r="AA68" s="17">
        <f t="shared" si="84"/>
        <v>18.916372761902196</v>
      </c>
      <c r="AB68" s="17">
        <f t="shared" si="85"/>
        <v>46.303723568551177</v>
      </c>
      <c r="AC68" s="17">
        <f t="shared" si="86"/>
        <v>1.0850694444444395</v>
      </c>
      <c r="AD68" s="17">
        <f t="shared" si="87"/>
        <v>1.0035445513724397</v>
      </c>
      <c r="AE68" s="17">
        <f t="shared" si="88"/>
        <v>1.8512367742855989</v>
      </c>
      <c r="AF68" s="17">
        <f t="shared" si="89"/>
        <v>0.67069338938398582</v>
      </c>
      <c r="AG68" s="17">
        <f t="shared" si="90"/>
        <v>1.1903062924379664</v>
      </c>
      <c r="AH68" s="17">
        <f t="shared" si="91"/>
        <v>1.3613769770781182E-35</v>
      </c>
      <c r="AI68" s="17">
        <f t="shared" si="92"/>
        <v>0.7052443973037803</v>
      </c>
      <c r="AJ68" s="17">
        <f t="shared" si="93"/>
        <v>-3.3513933970772834E-37</v>
      </c>
      <c r="AK68" s="17">
        <f t="shared" si="94"/>
        <v>-0.99978952798974341</v>
      </c>
      <c r="AL68" s="17">
        <f t="shared" si="95"/>
        <v>0.3698240677342291</v>
      </c>
      <c r="AM68" s="17">
        <f t="shared" si="96"/>
        <v>-0.20060693894362638</v>
      </c>
      <c r="AN68" s="40">
        <f t="shared" si="97"/>
        <v>1.0847082950294873</v>
      </c>
    </row>
    <row r="69" spans="1:40" ht="18.75" x14ac:dyDescent="0.25">
      <c r="A69" s="39"/>
      <c r="H69" s="17"/>
      <c r="I69" s="17"/>
      <c r="J69" s="17"/>
      <c r="K69" s="18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40"/>
    </row>
    <row r="70" spans="1:40" ht="18.75" x14ac:dyDescent="0.25">
      <c r="A70" s="55" t="s">
        <v>103</v>
      </c>
      <c r="B70" s="3">
        <v>50.26</v>
      </c>
      <c r="C70" s="3">
        <v>8.5299999999999994</v>
      </c>
      <c r="D70" s="3">
        <v>12.21</v>
      </c>
      <c r="E70" s="3">
        <v>51.01</v>
      </c>
      <c r="F70" s="3">
        <v>9.09</v>
      </c>
      <c r="G70" s="3">
        <v>13.49</v>
      </c>
      <c r="H70" s="17">
        <f t="shared" ref="H70:H133" si="98">SQRT(C70^2+D70^2)</f>
        <v>14.894462058093943</v>
      </c>
      <c r="I70" s="17">
        <f t="shared" ref="I70:I133" si="99">SQRT(F70^2+G70^2)</f>
        <v>16.266782103415537</v>
      </c>
      <c r="J70" s="17">
        <f t="shared" ref="J70:J133" si="100">AVERAGE(H70:I70)</f>
        <v>15.58062208075474</v>
      </c>
      <c r="K70" s="18">
        <f t="shared" ref="K70:K133" si="101">0.5*(1-SQRT(J70^7/(J70^7+$C$25)))</f>
        <v>0.4061491495108247</v>
      </c>
      <c r="L70" s="17">
        <f t="shared" ref="L70:L133" si="102">B70</f>
        <v>50.26</v>
      </c>
      <c r="M70" s="17">
        <f t="shared" ref="M70:M133" si="103">(1+$K70)*C70</f>
        <v>11.994452245327334</v>
      </c>
      <c r="N70" s="17">
        <f t="shared" ref="N70:N133" si="104">D70</f>
        <v>12.21</v>
      </c>
      <c r="O70" s="17">
        <f t="shared" ref="O70:O133" si="105">E70</f>
        <v>51.01</v>
      </c>
      <c r="P70" s="17">
        <f t="shared" ref="P70:P133" si="106">(1+$K70)*F70</f>
        <v>12.781895769053396</v>
      </c>
      <c r="Q70" s="17">
        <f t="shared" ref="Q70:Q133" si="107">G70</f>
        <v>13.49</v>
      </c>
      <c r="R70" s="17">
        <f t="shared" ref="R70:R133" si="108">SQRT(M70^2+N70^2)</f>
        <v>17.11581095552992</v>
      </c>
      <c r="S70" s="17">
        <f t="shared" ref="S70:S133" si="109">SQRT(P70^2+Q70^2)</f>
        <v>18.583782162168848</v>
      </c>
      <c r="T70" s="17">
        <f t="shared" ref="T70:T133" si="110">IF(AND(M70=0,N70=0),0,IF(N70&gt;=0,DEGREES(ATAN2(M70,N70)),DEGREES(ATAN2(M70,N70))+360))</f>
        <v>45.510222253660707</v>
      </c>
      <c r="U70" s="17">
        <f t="shared" ref="U70:U133" si="111">IF(AND(P70=0,Q70=0),0,IF(Q70&gt;=0,DEGREES(ATAN2(P70,Q70)),DEGREES(ATAN2(P70,Q70))+360))</f>
        <v>46.543914608705919</v>
      </c>
      <c r="V70" s="17">
        <f t="shared" ref="V70:V133" si="112">IF(AO70=0,U70-T70,IF(AO70=1,U70-T70-360,U70+360-T70))</f>
        <v>1.0336923550452113</v>
      </c>
      <c r="W70" s="17">
        <f t="shared" ref="W70:W133" si="113">O70-L70</f>
        <v>0.75</v>
      </c>
      <c r="X70" s="17">
        <f t="shared" ref="X70:X133" si="114">(S70-R70)</f>
        <v>1.4679712066389285</v>
      </c>
      <c r="Y70" s="17">
        <f t="shared" ref="Y70:Y133" si="115">(2*SQRT(R70*S70)*SIN(RADIANS(V70/2)))</f>
        <v>0.32175742343752406</v>
      </c>
      <c r="Z70" s="17">
        <f t="shared" ref="Z70:Z133" si="116">AVERAGE(L70,O70)</f>
        <v>50.634999999999998</v>
      </c>
      <c r="AA70" s="17">
        <f t="shared" ref="AA70:AA133" si="117">AVERAGE(R70,S70)</f>
        <v>17.849796558849384</v>
      </c>
      <c r="AB70" s="17">
        <f t="shared" ref="AB70:AB133" si="118">IF(AP70=3,T70+U70,IF(AP70=0,AVERAGE(T70,U70),IF(AP70=1,AVERAGE(T70,U70)+180,AVERAGE(T70,U70)-180)))</f>
        <v>46.027068431183309</v>
      </c>
      <c r="AC70" s="17">
        <f t="shared" ref="AC70:AC133" si="119">(Z70-50)^2</f>
        <v>0.40322499999999745</v>
      </c>
      <c r="AD70" s="17">
        <f t="shared" ref="AD70:AD133" si="120">1+(0.015*AC70/SQRT(20+AC70))</f>
        <v>1.0013390268953155</v>
      </c>
      <c r="AE70" s="17">
        <f t="shared" ref="AE70:AE133" si="121">1+0.045*AA70</f>
        <v>1.8032408451482222</v>
      </c>
      <c r="AF70" s="17">
        <f t="shared" ref="AF70:AF133" si="122">1-0.17*COS(RADIANS(AB70-30))+0.24*COS(RADIANS(2*AB70))+0.32*COS(RADIANS(3*AB70+6))-0.2*COS(RADIANS(4*AB70-63))</f>
        <v>0.67218479662671504</v>
      </c>
      <c r="AG70" s="17">
        <f t="shared" ref="AG70:AG133" si="123">1+0.015*AA70*AF70</f>
        <v>1.1799754280460761</v>
      </c>
      <c r="AH70" s="17">
        <f t="shared" ref="AH70:AH133" si="124">30*EXP(-1*((AB70-275)/25)^2)</f>
        <v>1.1117220510633273E-35</v>
      </c>
      <c r="AI70" s="17">
        <f t="shared" ref="AI70:AI133" si="125">2*SQRT(AA70^7/(AA70^7+$C$25))</f>
        <v>0.58793639584444768</v>
      </c>
      <c r="AJ70" s="17">
        <f t="shared" ref="AJ70:AJ133" si="126">-SIN(RADIANS(2*AH70))*AI70</f>
        <v>-2.2815706896307376E-37</v>
      </c>
      <c r="AK70" s="17">
        <f t="shared" ref="AK70:AK133" si="127">W70/AD70/$C$26</f>
        <v>0.74899707277504168</v>
      </c>
      <c r="AL70" s="17">
        <f t="shared" ref="AL70:AL133" si="128">X70/AE70/$C$27</f>
        <v>0.81407384409499928</v>
      </c>
      <c r="AM70" s="17">
        <f t="shared" ref="AM70:AM133" si="129">Y70/AG70/$C$28</f>
        <v>0.27268146080831773</v>
      </c>
      <c r="AN70" s="40">
        <f t="shared" ref="AN70:AN133" si="130">SQRT(AK70^2+AL70^2+AM70^2+AJ70*AL70*AM70)</f>
        <v>1.1393278798193909</v>
      </c>
    </row>
    <row r="71" spans="1:40" ht="18.75" x14ac:dyDescent="0.25">
      <c r="A71" s="55"/>
      <c r="B71" s="3">
        <v>50.26</v>
      </c>
      <c r="C71" s="3">
        <v>8.5299999999999994</v>
      </c>
      <c r="D71" s="3">
        <v>12.21</v>
      </c>
      <c r="E71" s="3">
        <v>51.3</v>
      </c>
      <c r="F71" s="3">
        <v>9.4499999999999993</v>
      </c>
      <c r="G71" s="3">
        <v>13.57</v>
      </c>
      <c r="H71" s="17">
        <f t="shared" si="98"/>
        <v>14.894462058093943</v>
      </c>
      <c r="I71" s="17">
        <f t="shared" si="99"/>
        <v>16.536245039306838</v>
      </c>
      <c r="J71" s="17">
        <f t="shared" si="100"/>
        <v>15.71535354870039</v>
      </c>
      <c r="K71" s="18">
        <f t="shared" si="101"/>
        <v>0.40338351947531226</v>
      </c>
      <c r="L71" s="17">
        <f t="shared" si="102"/>
        <v>50.26</v>
      </c>
      <c r="M71" s="17">
        <f t="shared" si="103"/>
        <v>11.970861421124413</v>
      </c>
      <c r="N71" s="17">
        <f t="shared" si="104"/>
        <v>12.21</v>
      </c>
      <c r="O71" s="17">
        <f t="shared" si="105"/>
        <v>51.3</v>
      </c>
      <c r="P71" s="17">
        <f t="shared" si="106"/>
        <v>13.2619742590417</v>
      </c>
      <c r="Q71" s="17">
        <f t="shared" si="107"/>
        <v>13.57</v>
      </c>
      <c r="R71" s="17">
        <f t="shared" si="108"/>
        <v>17.09928721215492</v>
      </c>
      <c r="S71" s="17">
        <f t="shared" si="109"/>
        <v>18.974321101095676</v>
      </c>
      <c r="T71" s="17">
        <f t="shared" si="110"/>
        <v>45.566612759792349</v>
      </c>
      <c r="U71" s="17">
        <f t="shared" si="111"/>
        <v>45.65771528966782</v>
      </c>
      <c r="V71" s="17">
        <f t="shared" si="112"/>
        <v>9.110252987547085E-2</v>
      </c>
      <c r="W71" s="17">
        <f t="shared" si="113"/>
        <v>1.0399999999999991</v>
      </c>
      <c r="X71" s="17">
        <f t="shared" si="114"/>
        <v>1.8750338889407558</v>
      </c>
      <c r="Y71" s="17">
        <f t="shared" si="115"/>
        <v>2.8640453183143431E-2</v>
      </c>
      <c r="Z71" s="17">
        <f t="shared" si="116"/>
        <v>50.78</v>
      </c>
      <c r="AA71" s="17">
        <f t="shared" si="117"/>
        <v>18.036804156625298</v>
      </c>
      <c r="AB71" s="17">
        <f t="shared" si="118"/>
        <v>45.612164024730085</v>
      </c>
      <c r="AC71" s="17">
        <f t="shared" si="119"/>
        <v>0.60840000000000183</v>
      </c>
      <c r="AD71" s="17">
        <f t="shared" si="120"/>
        <v>1.0020102882156647</v>
      </c>
      <c r="AE71" s="17">
        <f t="shared" si="121"/>
        <v>1.8116561870481385</v>
      </c>
      <c r="AF71" s="17">
        <f t="shared" si="122"/>
        <v>0.67445994828749611</v>
      </c>
      <c r="AG71" s="17">
        <f t="shared" si="123"/>
        <v>1.1824765299812379</v>
      </c>
      <c r="AH71" s="17">
        <f t="shared" si="124"/>
        <v>8.2006536128689352E-36</v>
      </c>
      <c r="AI71" s="17">
        <f t="shared" si="125"/>
        <v>0.60779465630256879</v>
      </c>
      <c r="AJ71" s="17">
        <f t="shared" si="126"/>
        <v>-1.7398536110158086E-37</v>
      </c>
      <c r="AK71" s="17">
        <f t="shared" si="127"/>
        <v>1.0379134947326587</v>
      </c>
      <c r="AL71" s="17">
        <f t="shared" si="128"/>
        <v>1.0349832944825381</v>
      </c>
      <c r="AM71" s="17">
        <f t="shared" si="129"/>
        <v>2.42207371199138E-2</v>
      </c>
      <c r="AN71" s="40">
        <f t="shared" si="130"/>
        <v>1.4659609430379517</v>
      </c>
    </row>
    <row r="72" spans="1:40" ht="18.75" x14ac:dyDescent="0.25">
      <c r="A72" s="55"/>
      <c r="B72" s="3">
        <v>50.26</v>
      </c>
      <c r="C72" s="3">
        <v>8.5299999999999994</v>
      </c>
      <c r="D72" s="3">
        <v>12.21</v>
      </c>
      <c r="E72" s="3">
        <v>52.32</v>
      </c>
      <c r="F72" s="3">
        <v>9.1</v>
      </c>
      <c r="G72" s="3">
        <v>13.47</v>
      </c>
      <c r="H72" s="17">
        <f t="shared" si="98"/>
        <v>14.894462058093943</v>
      </c>
      <c r="I72" s="17">
        <f t="shared" si="99"/>
        <v>16.255795889466626</v>
      </c>
      <c r="J72" s="17">
        <f t="shared" si="100"/>
        <v>15.575128973780284</v>
      </c>
      <c r="K72" s="18">
        <f t="shared" si="101"/>
        <v>0.40626083566549792</v>
      </c>
      <c r="L72" s="17">
        <f t="shared" si="102"/>
        <v>50.26</v>
      </c>
      <c r="M72" s="17">
        <f t="shared" si="103"/>
        <v>11.995404928226696</v>
      </c>
      <c r="N72" s="17">
        <f t="shared" si="104"/>
        <v>12.21</v>
      </c>
      <c r="O72" s="17">
        <f t="shared" si="105"/>
        <v>52.32</v>
      </c>
      <c r="P72" s="17">
        <f t="shared" si="106"/>
        <v>12.796973604556031</v>
      </c>
      <c r="Q72" s="17">
        <f t="shared" si="107"/>
        <v>13.47</v>
      </c>
      <c r="R72" s="17">
        <f t="shared" si="108"/>
        <v>17.116478592050566</v>
      </c>
      <c r="S72" s="17">
        <f t="shared" si="109"/>
        <v>18.579651057964028</v>
      </c>
      <c r="T72" s="17">
        <f t="shared" si="110"/>
        <v>45.507947288428127</v>
      </c>
      <c r="U72" s="17">
        <f t="shared" si="111"/>
        <v>46.467741854201712</v>
      </c>
      <c r="V72" s="17">
        <f t="shared" si="112"/>
        <v>0.95979456577358491</v>
      </c>
      <c r="W72" s="17">
        <f t="shared" si="113"/>
        <v>2.0600000000000023</v>
      </c>
      <c r="X72" s="17">
        <f t="shared" si="114"/>
        <v>1.4631724659134626</v>
      </c>
      <c r="Y72" s="17">
        <f t="shared" si="115"/>
        <v>0.29872843497913448</v>
      </c>
      <c r="Z72" s="17">
        <f t="shared" si="116"/>
        <v>51.29</v>
      </c>
      <c r="AA72" s="17">
        <f t="shared" si="117"/>
        <v>17.848064825007299</v>
      </c>
      <c r="AB72" s="17">
        <f t="shared" si="118"/>
        <v>45.987844571314923</v>
      </c>
      <c r="AC72" s="17">
        <f t="shared" si="119"/>
        <v>1.6640999999999977</v>
      </c>
      <c r="AD72" s="17">
        <f t="shared" si="120"/>
        <v>1.0053629080870798</v>
      </c>
      <c r="AE72" s="17">
        <f t="shared" si="121"/>
        <v>1.8031629171253285</v>
      </c>
      <c r="AF72" s="17">
        <f t="shared" si="122"/>
        <v>0.67239789097670455</v>
      </c>
      <c r="AG72" s="17">
        <f t="shared" si="123"/>
        <v>1.1800150171952561</v>
      </c>
      <c r="AH72" s="17">
        <f t="shared" si="124"/>
        <v>1.080223432740629E-35</v>
      </c>
      <c r="AI72" s="17">
        <f t="shared" si="125"/>
        <v>0.58775402283123845</v>
      </c>
      <c r="AJ72" s="17">
        <f t="shared" si="126"/>
        <v>-2.2162388697579605E-37</v>
      </c>
      <c r="AK72" s="17">
        <f t="shared" si="127"/>
        <v>2.0490113405114552</v>
      </c>
      <c r="AL72" s="17">
        <f t="shared" si="128"/>
        <v>0.81144773554133887</v>
      </c>
      <c r="AM72" s="17">
        <f t="shared" si="129"/>
        <v>0.25315646888051774</v>
      </c>
      <c r="AN72" s="40">
        <f t="shared" si="130"/>
        <v>2.218328897795764</v>
      </c>
    </row>
    <row r="73" spans="1:40" ht="18.75" x14ac:dyDescent="0.25">
      <c r="A73" s="55"/>
      <c r="B73" s="3">
        <v>50.36</v>
      </c>
      <c r="C73" s="3">
        <v>9.0299999999999994</v>
      </c>
      <c r="D73" s="3">
        <v>12.39</v>
      </c>
      <c r="E73" s="3">
        <v>51.01</v>
      </c>
      <c r="F73" s="3">
        <v>9.09</v>
      </c>
      <c r="G73" s="3">
        <v>13.49</v>
      </c>
      <c r="H73" s="17">
        <f t="shared" si="98"/>
        <v>15.331438288692944</v>
      </c>
      <c r="I73" s="17">
        <f t="shared" si="99"/>
        <v>16.266782103415537</v>
      </c>
      <c r="J73" s="17">
        <f t="shared" si="100"/>
        <v>15.79911019605424</v>
      </c>
      <c r="K73" s="18">
        <f t="shared" si="101"/>
        <v>0.40163882337169604</v>
      </c>
      <c r="L73" s="17">
        <f t="shared" si="102"/>
        <v>50.36</v>
      </c>
      <c r="M73" s="17">
        <f t="shared" si="103"/>
        <v>12.656798575046414</v>
      </c>
      <c r="N73" s="17">
        <f t="shared" si="104"/>
        <v>12.39</v>
      </c>
      <c r="O73" s="17">
        <f t="shared" si="105"/>
        <v>51.01</v>
      </c>
      <c r="P73" s="17">
        <f t="shared" si="106"/>
        <v>12.740896904448718</v>
      </c>
      <c r="Q73" s="17">
        <f t="shared" si="107"/>
        <v>13.49</v>
      </c>
      <c r="R73" s="17">
        <f t="shared" si="108"/>
        <v>17.711765868182002</v>
      </c>
      <c r="S73" s="17">
        <f t="shared" si="109"/>
        <v>18.55560707521559</v>
      </c>
      <c r="T73" s="17">
        <f t="shared" si="110"/>
        <v>44.389708262929865</v>
      </c>
      <c r="U73" s="17">
        <f t="shared" si="111"/>
        <v>46.63581076030902</v>
      </c>
      <c r="V73" s="17">
        <f t="shared" si="112"/>
        <v>2.2461024973791552</v>
      </c>
      <c r="W73" s="17">
        <f t="shared" si="113"/>
        <v>0.64999999999999858</v>
      </c>
      <c r="X73" s="17">
        <f t="shared" si="114"/>
        <v>0.84384120703358789</v>
      </c>
      <c r="Y73" s="17">
        <f t="shared" si="115"/>
        <v>0.71063671895022817</v>
      </c>
      <c r="Z73" s="17">
        <f t="shared" si="116"/>
        <v>50.685000000000002</v>
      </c>
      <c r="AA73" s="17">
        <f t="shared" si="117"/>
        <v>18.133686471698795</v>
      </c>
      <c r="AB73" s="17">
        <f t="shared" si="118"/>
        <v>45.512759511619443</v>
      </c>
      <c r="AC73" s="17">
        <f t="shared" si="119"/>
        <v>0.46922500000000311</v>
      </c>
      <c r="AD73" s="17">
        <f t="shared" si="120"/>
        <v>1.0015556851356917</v>
      </c>
      <c r="AE73" s="17">
        <f t="shared" si="121"/>
        <v>1.8160158912264457</v>
      </c>
      <c r="AF73" s="17">
        <f t="shared" si="122"/>
        <v>0.67501203624537198</v>
      </c>
      <c r="AG73" s="17">
        <f t="shared" si="123"/>
        <v>1.1836068494484484</v>
      </c>
      <c r="AH73" s="17">
        <f t="shared" si="124"/>
        <v>7.6234654844001976E-36</v>
      </c>
      <c r="AI73" s="17">
        <f t="shared" si="125"/>
        <v>0.61820815144078267</v>
      </c>
      <c r="AJ73" s="17">
        <f t="shared" si="126"/>
        <v>-1.6451084337224402E-37</v>
      </c>
      <c r="AK73" s="17">
        <f t="shared" si="127"/>
        <v>0.64899037531990644</v>
      </c>
      <c r="AL73" s="17">
        <f t="shared" si="128"/>
        <v>0.46466620204721887</v>
      </c>
      <c r="AM73" s="17">
        <f t="shared" si="129"/>
        <v>0.6003992958315334</v>
      </c>
      <c r="AN73" s="40">
        <f t="shared" si="130"/>
        <v>0.99879051908689098</v>
      </c>
    </row>
    <row r="74" spans="1:40" ht="18.75" x14ac:dyDescent="0.25">
      <c r="A74" s="55"/>
      <c r="B74" s="3">
        <v>50.36</v>
      </c>
      <c r="C74" s="3">
        <v>9.0299999999999994</v>
      </c>
      <c r="D74" s="3">
        <v>12.39</v>
      </c>
      <c r="E74" s="3">
        <v>51.3</v>
      </c>
      <c r="F74" s="3">
        <v>9.4499999999999993</v>
      </c>
      <c r="G74" s="3">
        <v>13.57</v>
      </c>
      <c r="H74" s="17">
        <f t="shared" si="98"/>
        <v>15.331438288692944</v>
      </c>
      <c r="I74" s="17">
        <f t="shared" si="99"/>
        <v>16.536245039306838</v>
      </c>
      <c r="J74" s="17">
        <f t="shared" si="100"/>
        <v>15.933841663999891</v>
      </c>
      <c r="K74" s="18">
        <f t="shared" si="101"/>
        <v>0.39879144988707732</v>
      </c>
      <c r="L74" s="17">
        <f t="shared" si="102"/>
        <v>50.36</v>
      </c>
      <c r="M74" s="17">
        <f t="shared" si="103"/>
        <v>12.631086792480307</v>
      </c>
      <c r="N74" s="17">
        <f t="shared" si="104"/>
        <v>12.39</v>
      </c>
      <c r="O74" s="17">
        <f t="shared" si="105"/>
        <v>51.3</v>
      </c>
      <c r="P74" s="17">
        <f t="shared" si="106"/>
        <v>13.218579201432879</v>
      </c>
      <c r="Q74" s="17">
        <f t="shared" si="107"/>
        <v>13.57</v>
      </c>
      <c r="R74" s="17">
        <f t="shared" si="108"/>
        <v>17.693401412932744</v>
      </c>
      <c r="S74" s="17">
        <f t="shared" si="109"/>
        <v>18.944015838901578</v>
      </c>
      <c r="T74" s="17">
        <f t="shared" si="110"/>
        <v>44.447952506210392</v>
      </c>
      <c r="U74" s="17">
        <f t="shared" si="111"/>
        <v>45.751580498257759</v>
      </c>
      <c r="V74" s="17">
        <f t="shared" si="112"/>
        <v>1.3036279920473675</v>
      </c>
      <c r="W74" s="17">
        <f t="shared" si="113"/>
        <v>0.93999999999999773</v>
      </c>
      <c r="X74" s="17">
        <f t="shared" si="114"/>
        <v>1.2506144259688341</v>
      </c>
      <c r="Y74" s="17">
        <f t="shared" si="115"/>
        <v>0.41654638173382391</v>
      </c>
      <c r="Z74" s="17">
        <f t="shared" si="116"/>
        <v>50.83</v>
      </c>
      <c r="AA74" s="17">
        <f t="shared" si="117"/>
        <v>18.318708625917161</v>
      </c>
      <c r="AB74" s="17">
        <f t="shared" si="118"/>
        <v>45.099766502234075</v>
      </c>
      <c r="AC74" s="17">
        <f t="shared" si="119"/>
        <v>0.68889999999999718</v>
      </c>
      <c r="AD74" s="17">
        <f t="shared" si="120"/>
        <v>1.0022718452402175</v>
      </c>
      <c r="AE74" s="17">
        <f t="shared" si="121"/>
        <v>1.8243418881662721</v>
      </c>
      <c r="AF74" s="17">
        <f t="shared" si="122"/>
        <v>0.67733545032118514</v>
      </c>
      <c r="AG74" s="17">
        <f t="shared" si="123"/>
        <v>1.1861186613465726</v>
      </c>
      <c r="AH74" s="17">
        <f t="shared" si="124"/>
        <v>5.6275430838850439E-36</v>
      </c>
      <c r="AI74" s="17">
        <f t="shared" si="125"/>
        <v>0.63832630193291107</v>
      </c>
      <c r="AJ74" s="17">
        <f t="shared" si="126"/>
        <v>-1.2539174076108913E-37</v>
      </c>
      <c r="AK74" s="17">
        <f t="shared" si="127"/>
        <v>0.93786930608103147</v>
      </c>
      <c r="AL74" s="17">
        <f t="shared" si="128"/>
        <v>0.6855153817828975</v>
      </c>
      <c r="AM74" s="17">
        <f t="shared" si="129"/>
        <v>0.35118440954375391</v>
      </c>
      <c r="AN74" s="40">
        <f t="shared" si="130"/>
        <v>1.2136147096407748</v>
      </c>
    </row>
    <row r="75" spans="1:40" ht="18.75" x14ac:dyDescent="0.25">
      <c r="A75" s="55"/>
      <c r="B75" s="3">
        <v>50.36</v>
      </c>
      <c r="C75" s="3">
        <v>9.0299999999999994</v>
      </c>
      <c r="D75" s="3">
        <v>12.39</v>
      </c>
      <c r="E75" s="3">
        <v>52.32</v>
      </c>
      <c r="F75" s="3">
        <v>9.1</v>
      </c>
      <c r="G75" s="3">
        <v>13.47</v>
      </c>
      <c r="H75" s="17">
        <f t="shared" si="98"/>
        <v>15.331438288692944</v>
      </c>
      <c r="I75" s="17">
        <f t="shared" si="99"/>
        <v>16.255795889466626</v>
      </c>
      <c r="J75" s="17">
        <f t="shared" si="100"/>
        <v>15.793617089079785</v>
      </c>
      <c r="K75" s="18">
        <f t="shared" si="101"/>
        <v>0.4017538446453135</v>
      </c>
      <c r="L75" s="17">
        <f t="shared" si="102"/>
        <v>50.36</v>
      </c>
      <c r="M75" s="17">
        <f t="shared" si="103"/>
        <v>12.657837217147179</v>
      </c>
      <c r="N75" s="17">
        <f t="shared" si="104"/>
        <v>12.39</v>
      </c>
      <c r="O75" s="17">
        <f t="shared" si="105"/>
        <v>52.32</v>
      </c>
      <c r="P75" s="17">
        <f t="shared" si="106"/>
        <v>12.755959986272352</v>
      </c>
      <c r="Q75" s="17">
        <f t="shared" si="107"/>
        <v>13.47</v>
      </c>
      <c r="R75" s="17">
        <f t="shared" si="108"/>
        <v>17.71250809501004</v>
      </c>
      <c r="S75" s="17">
        <f t="shared" si="109"/>
        <v>18.551426230114529</v>
      </c>
      <c r="T75" s="17">
        <f t="shared" si="110"/>
        <v>44.387357991955959</v>
      </c>
      <c r="U75" s="17">
        <f t="shared" si="111"/>
        <v>46.55957588400242</v>
      </c>
      <c r="V75" s="17">
        <f t="shared" si="112"/>
        <v>2.1722178920464614</v>
      </c>
      <c r="W75" s="17">
        <f t="shared" si="113"/>
        <v>1.9600000000000009</v>
      </c>
      <c r="X75" s="17">
        <f t="shared" si="114"/>
        <v>0.83891813510448898</v>
      </c>
      <c r="Y75" s="17">
        <f t="shared" si="115"/>
        <v>0.68720043685493037</v>
      </c>
      <c r="Z75" s="17">
        <f t="shared" si="116"/>
        <v>51.34</v>
      </c>
      <c r="AA75" s="17">
        <f t="shared" si="117"/>
        <v>18.131967162562283</v>
      </c>
      <c r="AB75" s="17">
        <f t="shared" si="118"/>
        <v>45.47346693797919</v>
      </c>
      <c r="AC75" s="17">
        <f t="shared" si="119"/>
        <v>1.7956000000000092</v>
      </c>
      <c r="AD75" s="17">
        <f t="shared" si="120"/>
        <v>1.0057692112442971</v>
      </c>
      <c r="AE75" s="17">
        <f t="shared" si="121"/>
        <v>1.8159385223153026</v>
      </c>
      <c r="AF75" s="17">
        <f t="shared" si="122"/>
        <v>0.6752310221043768</v>
      </c>
      <c r="AG75" s="17">
        <f t="shared" si="123"/>
        <v>1.183649000799099</v>
      </c>
      <c r="AH75" s="17">
        <f t="shared" si="124"/>
        <v>7.4066164996383806E-36</v>
      </c>
      <c r="AI75" s="17">
        <f t="shared" si="125"/>
        <v>0.61802261610916864</v>
      </c>
      <c r="AJ75" s="17">
        <f t="shared" si="126"/>
        <v>-1.5978337477994086E-37</v>
      </c>
      <c r="AK75" s="17">
        <f t="shared" si="127"/>
        <v>1.9487572080031839</v>
      </c>
      <c r="AL75" s="17">
        <f t="shared" si="128"/>
        <v>0.46197496489852374</v>
      </c>
      <c r="AM75" s="17">
        <f t="shared" si="129"/>
        <v>0.58057788786286402</v>
      </c>
      <c r="AN75" s="40">
        <f t="shared" si="130"/>
        <v>2.0852209014424972</v>
      </c>
    </row>
    <row r="76" spans="1:40" ht="18.75" x14ac:dyDescent="0.25">
      <c r="A76" s="55"/>
      <c r="B76" s="3">
        <v>49.23</v>
      </c>
      <c r="C76" s="3">
        <v>8.7799999999999994</v>
      </c>
      <c r="D76" s="3">
        <v>12.83</v>
      </c>
      <c r="E76" s="3">
        <v>51.01</v>
      </c>
      <c r="F76" s="3">
        <v>9.09</v>
      </c>
      <c r="G76" s="3">
        <v>13.49</v>
      </c>
      <c r="H76" s="17">
        <f t="shared" si="98"/>
        <v>15.546616995346607</v>
      </c>
      <c r="I76" s="17">
        <f t="shared" si="99"/>
        <v>16.266782103415537</v>
      </c>
      <c r="J76" s="17">
        <f t="shared" si="100"/>
        <v>15.906699549381072</v>
      </c>
      <c r="K76" s="18">
        <f t="shared" si="101"/>
        <v>0.39936911081244741</v>
      </c>
      <c r="L76" s="17">
        <f t="shared" si="102"/>
        <v>49.23</v>
      </c>
      <c r="M76" s="17">
        <f t="shared" si="103"/>
        <v>12.286460792933287</v>
      </c>
      <c r="N76" s="17">
        <f t="shared" si="104"/>
        <v>12.83</v>
      </c>
      <c r="O76" s="17">
        <f t="shared" si="105"/>
        <v>51.01</v>
      </c>
      <c r="P76" s="17">
        <f t="shared" si="106"/>
        <v>12.720265217285146</v>
      </c>
      <c r="Q76" s="17">
        <f t="shared" si="107"/>
        <v>13.49</v>
      </c>
      <c r="R76" s="17">
        <f t="shared" si="108"/>
        <v>17.764177966241128</v>
      </c>
      <c r="S76" s="17">
        <f t="shared" si="109"/>
        <v>18.541446739617552</v>
      </c>
      <c r="T76" s="17">
        <f t="shared" si="110"/>
        <v>46.239730494301895</v>
      </c>
      <c r="U76" s="17">
        <f t="shared" si="111"/>
        <v>46.682160850969844</v>
      </c>
      <c r="V76" s="17">
        <f t="shared" si="112"/>
        <v>0.44243035666794839</v>
      </c>
      <c r="W76" s="17">
        <f t="shared" si="113"/>
        <v>1.7800000000000011</v>
      </c>
      <c r="X76" s="17">
        <f t="shared" si="114"/>
        <v>0.77726877337642364</v>
      </c>
      <c r="Y76" s="17">
        <f t="shared" si="115"/>
        <v>0.14014111645467203</v>
      </c>
      <c r="Z76" s="17">
        <f t="shared" si="116"/>
        <v>50.12</v>
      </c>
      <c r="AA76" s="17">
        <f t="shared" si="117"/>
        <v>18.152812352929338</v>
      </c>
      <c r="AB76" s="17">
        <f t="shared" si="118"/>
        <v>46.460945672635873</v>
      </c>
      <c r="AC76" s="17">
        <f t="shared" si="119"/>
        <v>1.4399999999999386E-2</v>
      </c>
      <c r="AD76" s="17">
        <f t="shared" si="120"/>
        <v>1.0000482816900331</v>
      </c>
      <c r="AE76" s="17">
        <f t="shared" si="121"/>
        <v>1.8168765558818203</v>
      </c>
      <c r="AF76" s="17">
        <f t="shared" si="122"/>
        <v>0.66985476645612252</v>
      </c>
      <c r="AG76" s="17">
        <f t="shared" si="123"/>
        <v>1.1823962181878995</v>
      </c>
      <c r="AH76" s="17">
        <f t="shared" si="124"/>
        <v>1.5273232171312293E-35</v>
      </c>
      <c r="AI76" s="17">
        <f t="shared" si="125"/>
        <v>0.62027385094751064</v>
      </c>
      <c r="AJ76" s="17">
        <f t="shared" si="126"/>
        <v>-3.3069055402770757E-37</v>
      </c>
      <c r="AK76" s="17">
        <f t="shared" si="127"/>
        <v>1.7799140627409382</v>
      </c>
      <c r="AL76" s="17">
        <f t="shared" si="128"/>
        <v>0.42780494407292108</v>
      </c>
      <c r="AM76" s="17">
        <f t="shared" si="129"/>
        <v>0.11852297419341172</v>
      </c>
      <c r="AN76" s="40">
        <f t="shared" si="130"/>
        <v>1.8344369262331806</v>
      </c>
    </row>
    <row r="77" spans="1:40" ht="18.75" x14ac:dyDescent="0.25">
      <c r="A77" s="55"/>
      <c r="B77" s="3">
        <v>49.23</v>
      </c>
      <c r="C77" s="3">
        <v>8.7799999999999994</v>
      </c>
      <c r="D77" s="3">
        <v>12.83</v>
      </c>
      <c r="E77" s="3">
        <v>51.3</v>
      </c>
      <c r="F77" s="3">
        <v>9.4499999999999993</v>
      </c>
      <c r="G77" s="3">
        <v>13.57</v>
      </c>
      <c r="H77" s="17">
        <f t="shared" si="98"/>
        <v>15.546616995346607</v>
      </c>
      <c r="I77" s="17">
        <f t="shared" si="99"/>
        <v>16.536245039306838</v>
      </c>
      <c r="J77" s="17">
        <f t="shared" si="100"/>
        <v>16.041431017326722</v>
      </c>
      <c r="K77" s="18">
        <f t="shared" si="101"/>
        <v>0.39648158328444705</v>
      </c>
      <c r="L77" s="17">
        <f t="shared" si="102"/>
        <v>49.23</v>
      </c>
      <c r="M77" s="17">
        <f t="shared" si="103"/>
        <v>12.261108301237444</v>
      </c>
      <c r="N77" s="17">
        <f t="shared" si="104"/>
        <v>12.83</v>
      </c>
      <c r="O77" s="17">
        <f t="shared" si="105"/>
        <v>51.3</v>
      </c>
      <c r="P77" s="17">
        <f t="shared" si="106"/>
        <v>13.196750962038024</v>
      </c>
      <c r="Q77" s="17">
        <f t="shared" si="107"/>
        <v>13.57</v>
      </c>
      <c r="R77" s="17">
        <f t="shared" si="108"/>
        <v>17.746652551246779</v>
      </c>
      <c r="S77" s="17">
        <f t="shared" si="109"/>
        <v>18.928791191041533</v>
      </c>
      <c r="T77" s="17">
        <f t="shared" si="110"/>
        <v>46.298846958806521</v>
      </c>
      <c r="U77" s="17">
        <f t="shared" si="111"/>
        <v>45.798909387156399</v>
      </c>
      <c r="V77" s="17">
        <f t="shared" si="112"/>
        <v>-0.49993757165012198</v>
      </c>
      <c r="W77" s="17">
        <f t="shared" si="113"/>
        <v>2.0700000000000003</v>
      </c>
      <c r="X77" s="17">
        <f t="shared" si="114"/>
        <v>1.1821386397947542</v>
      </c>
      <c r="Y77" s="17">
        <f t="shared" si="115"/>
        <v>-0.15992318473003303</v>
      </c>
      <c r="Z77" s="17">
        <f t="shared" si="116"/>
        <v>50.265000000000001</v>
      </c>
      <c r="AA77" s="17">
        <f t="shared" si="117"/>
        <v>18.337721871144154</v>
      </c>
      <c r="AB77" s="17">
        <f t="shared" si="118"/>
        <v>46.04887817298146</v>
      </c>
      <c r="AC77" s="17">
        <f t="shared" si="119"/>
        <v>7.0225000000000301E-2</v>
      </c>
      <c r="AD77" s="17">
        <f t="shared" si="120"/>
        <v>1.0002351293732992</v>
      </c>
      <c r="AE77" s="17">
        <f t="shared" si="121"/>
        <v>1.8251974842014869</v>
      </c>
      <c r="AF77" s="17">
        <f t="shared" si="122"/>
        <v>0.67206648709781125</v>
      </c>
      <c r="AG77" s="17">
        <f t="shared" si="123"/>
        <v>1.1848625247897484</v>
      </c>
      <c r="AH77" s="17">
        <f t="shared" si="124"/>
        <v>1.1296295409359099E-35</v>
      </c>
      <c r="AI77" s="17">
        <f t="shared" si="125"/>
        <v>0.64041048342137652</v>
      </c>
      <c r="AJ77" s="17">
        <f t="shared" si="126"/>
        <v>-2.5252352146903036E-37</v>
      </c>
      <c r="AK77" s="17">
        <f t="shared" si="127"/>
        <v>2.0695133966120207</v>
      </c>
      <c r="AL77" s="17">
        <f t="shared" si="128"/>
        <v>0.64767711440931164</v>
      </c>
      <c r="AM77" s="17">
        <f t="shared" si="129"/>
        <v>-0.13497193251040757</v>
      </c>
      <c r="AN77" s="40">
        <f t="shared" si="130"/>
        <v>2.1726915947395269</v>
      </c>
    </row>
    <row r="78" spans="1:40" ht="18.75" x14ac:dyDescent="0.25">
      <c r="A78" s="55"/>
      <c r="B78" s="3">
        <v>49.23</v>
      </c>
      <c r="C78" s="3">
        <v>8.7799999999999994</v>
      </c>
      <c r="D78" s="3">
        <v>12.83</v>
      </c>
      <c r="E78" s="3">
        <v>52.32</v>
      </c>
      <c r="F78" s="3">
        <v>9.1</v>
      </c>
      <c r="G78" s="3">
        <v>13.47</v>
      </c>
      <c r="H78" s="17">
        <f t="shared" si="98"/>
        <v>15.546616995346607</v>
      </c>
      <c r="I78" s="17">
        <f t="shared" si="99"/>
        <v>16.255795889466626</v>
      </c>
      <c r="J78" s="17">
        <f t="shared" si="100"/>
        <v>15.901206442406616</v>
      </c>
      <c r="K78" s="18">
        <f t="shared" si="101"/>
        <v>0.39948577131669871</v>
      </c>
      <c r="L78" s="17">
        <f t="shared" si="102"/>
        <v>49.23</v>
      </c>
      <c r="M78" s="17">
        <f t="shared" si="103"/>
        <v>12.287485072160615</v>
      </c>
      <c r="N78" s="17">
        <f t="shared" si="104"/>
        <v>12.83</v>
      </c>
      <c r="O78" s="17">
        <f t="shared" si="105"/>
        <v>52.32</v>
      </c>
      <c r="P78" s="17">
        <f t="shared" si="106"/>
        <v>12.735320518981959</v>
      </c>
      <c r="Q78" s="17">
        <f t="shared" si="107"/>
        <v>13.47</v>
      </c>
      <c r="R78" s="17">
        <f t="shared" si="108"/>
        <v>17.764886416708947</v>
      </c>
      <c r="S78" s="17">
        <f t="shared" si="109"/>
        <v>18.537240590799996</v>
      </c>
      <c r="T78" s="17">
        <f t="shared" si="110"/>
        <v>46.237344551085336</v>
      </c>
      <c r="U78" s="17">
        <f t="shared" si="111"/>
        <v>46.605895651309872</v>
      </c>
      <c r="V78" s="17">
        <f t="shared" si="112"/>
        <v>0.3685511002245363</v>
      </c>
      <c r="W78" s="17">
        <f t="shared" si="113"/>
        <v>3.0900000000000034</v>
      </c>
      <c r="X78" s="17">
        <f t="shared" si="114"/>
        <v>0.77235417409104912</v>
      </c>
      <c r="Y78" s="17">
        <f t="shared" si="115"/>
        <v>0.11672881903714157</v>
      </c>
      <c r="Z78" s="17">
        <f t="shared" si="116"/>
        <v>50.774999999999999</v>
      </c>
      <c r="AA78" s="17">
        <f t="shared" si="117"/>
        <v>18.151063503754472</v>
      </c>
      <c r="AB78" s="17">
        <f t="shared" si="118"/>
        <v>46.421620101197604</v>
      </c>
      <c r="AC78" s="17">
        <f t="shared" si="119"/>
        <v>0.60062499999999774</v>
      </c>
      <c r="AD78" s="17">
        <f t="shared" si="120"/>
        <v>1.0019849723692602</v>
      </c>
      <c r="AE78" s="17">
        <f t="shared" si="121"/>
        <v>1.8167978576689512</v>
      </c>
      <c r="AF78" s="17">
        <f t="shared" si="122"/>
        <v>0.67006392807177284</v>
      </c>
      <c r="AG78" s="17">
        <f t="shared" si="123"/>
        <v>1.1824355936500888</v>
      </c>
      <c r="AH78" s="17">
        <f t="shared" si="124"/>
        <v>1.484019708022772E-35</v>
      </c>
      <c r="AI78" s="17">
        <f t="shared" si="125"/>
        <v>0.62008483068364451</v>
      </c>
      <c r="AJ78" s="17">
        <f t="shared" si="126"/>
        <v>-3.2121671690333811E-37</v>
      </c>
      <c r="AK78" s="17">
        <f t="shared" si="127"/>
        <v>3.083878586216211</v>
      </c>
      <c r="AL78" s="17">
        <f t="shared" si="128"/>
        <v>0.42511838663329382</v>
      </c>
      <c r="AM78" s="17">
        <f t="shared" si="129"/>
        <v>9.8718965890403021E-2</v>
      </c>
      <c r="AN78" s="40">
        <f t="shared" si="130"/>
        <v>3.1146072322851661</v>
      </c>
    </row>
    <row r="79" spans="1:40" ht="18.75" x14ac:dyDescent="0.25">
      <c r="A79" s="39"/>
      <c r="H79" s="17"/>
      <c r="I79" s="17"/>
      <c r="J79" s="17"/>
      <c r="K79" s="18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40"/>
    </row>
    <row r="80" spans="1:40" ht="18.75" x14ac:dyDescent="0.25">
      <c r="A80" s="55" t="s">
        <v>104</v>
      </c>
      <c r="B80" s="3">
        <v>50.26</v>
      </c>
      <c r="C80" s="3">
        <v>8.5299999999999994</v>
      </c>
      <c r="D80" s="3">
        <v>12.21</v>
      </c>
      <c r="E80" s="2">
        <v>49.85</v>
      </c>
      <c r="F80" s="2">
        <v>9.39</v>
      </c>
      <c r="G80" s="2">
        <v>13.82</v>
      </c>
      <c r="H80" s="17">
        <f t="shared" si="98"/>
        <v>14.894462058093943</v>
      </c>
      <c r="I80" s="17">
        <f t="shared" si="99"/>
        <v>16.708216541570199</v>
      </c>
      <c r="J80" s="17">
        <f t="shared" si="100"/>
        <v>15.801339299832071</v>
      </c>
      <c r="K80" s="18">
        <f t="shared" si="101"/>
        <v>0.40159212382736592</v>
      </c>
      <c r="L80" s="17">
        <f t="shared" si="102"/>
        <v>50.26</v>
      </c>
      <c r="M80" s="17">
        <f t="shared" si="103"/>
        <v>11.95558081624743</v>
      </c>
      <c r="N80" s="17">
        <f t="shared" si="104"/>
        <v>12.21</v>
      </c>
      <c r="O80" s="17">
        <f t="shared" si="105"/>
        <v>49.85</v>
      </c>
      <c r="P80" s="17">
        <f t="shared" si="106"/>
        <v>13.160950042738966</v>
      </c>
      <c r="Q80" s="17">
        <f t="shared" si="107"/>
        <v>13.82</v>
      </c>
      <c r="R80" s="17">
        <f t="shared" si="108"/>
        <v>17.088593056592565</v>
      </c>
      <c r="S80" s="17">
        <f t="shared" si="109"/>
        <v>19.084103490273542</v>
      </c>
      <c r="T80" s="17">
        <f t="shared" si="110"/>
        <v>45.603197043559447</v>
      </c>
      <c r="U80" s="17">
        <f t="shared" si="111"/>
        <v>46.399256647108054</v>
      </c>
      <c r="V80" s="17">
        <f t="shared" si="112"/>
        <v>0.79605960354860628</v>
      </c>
      <c r="W80" s="17">
        <f t="shared" si="113"/>
        <v>-0.40999999999999659</v>
      </c>
      <c r="X80" s="17">
        <f t="shared" si="114"/>
        <v>1.9955104336809768</v>
      </c>
      <c r="Y80" s="17">
        <f t="shared" si="115"/>
        <v>0.25090452615119518</v>
      </c>
      <c r="Z80" s="17">
        <f t="shared" si="116"/>
        <v>50.055</v>
      </c>
      <c r="AA80" s="17">
        <f t="shared" si="117"/>
        <v>18.086348273433053</v>
      </c>
      <c r="AB80" s="17">
        <f t="shared" si="118"/>
        <v>46.001226845333747</v>
      </c>
      <c r="AC80" s="17">
        <f t="shared" si="119"/>
        <v>3.0249999999999687E-3</v>
      </c>
      <c r="AD80" s="17">
        <f t="shared" si="120"/>
        <v>1.0000101453912318</v>
      </c>
      <c r="AE80" s="17">
        <f t="shared" si="121"/>
        <v>1.8138856723044874</v>
      </c>
      <c r="AF80" s="17">
        <f t="shared" si="122"/>
        <v>0.67232514184604819</v>
      </c>
      <c r="AG80" s="17">
        <f t="shared" si="123"/>
        <v>1.1823986000261937</v>
      </c>
      <c r="AH80" s="17">
        <f t="shared" si="124"/>
        <v>1.0908690436257765E-35</v>
      </c>
      <c r="AI80" s="17">
        <f t="shared" si="125"/>
        <v>0.6131094081987335</v>
      </c>
      <c r="AJ80" s="17">
        <f t="shared" si="126"/>
        <v>-2.3346294594246905E-37</v>
      </c>
      <c r="AK80" s="17">
        <f t="shared" si="127"/>
        <v>-0.40999584043179199</v>
      </c>
      <c r="AL80" s="17">
        <f t="shared" si="128"/>
        <v>1.1001302144614995</v>
      </c>
      <c r="AM80" s="17">
        <f t="shared" si="129"/>
        <v>0.21219961368834239</v>
      </c>
      <c r="AN80" s="40">
        <f t="shared" si="130"/>
        <v>1.1930682101170738</v>
      </c>
    </row>
    <row r="81" spans="1:40" ht="18.75" x14ac:dyDescent="0.25">
      <c r="A81" s="55"/>
      <c r="B81" s="3">
        <v>50.26</v>
      </c>
      <c r="C81" s="3">
        <v>8.5299999999999994</v>
      </c>
      <c r="D81" s="3">
        <v>12.21</v>
      </c>
      <c r="E81" s="2">
        <v>50.17</v>
      </c>
      <c r="F81" s="2">
        <v>9.6</v>
      </c>
      <c r="G81" s="2">
        <v>13.52</v>
      </c>
      <c r="H81" s="17">
        <f t="shared" si="98"/>
        <v>14.894462058093943</v>
      </c>
      <c r="I81" s="17">
        <f t="shared" si="99"/>
        <v>16.581628388068523</v>
      </c>
      <c r="J81" s="17">
        <f t="shared" si="100"/>
        <v>15.738045223081233</v>
      </c>
      <c r="K81" s="18">
        <f t="shared" si="101"/>
        <v>0.40291276396502795</v>
      </c>
      <c r="L81" s="17">
        <f t="shared" si="102"/>
        <v>50.26</v>
      </c>
      <c r="M81" s="17">
        <f t="shared" si="103"/>
        <v>11.966845876621687</v>
      </c>
      <c r="N81" s="17">
        <f t="shared" si="104"/>
        <v>12.21</v>
      </c>
      <c r="O81" s="17">
        <f t="shared" si="105"/>
        <v>50.17</v>
      </c>
      <c r="P81" s="17">
        <f t="shared" si="106"/>
        <v>13.467962534064267</v>
      </c>
      <c r="Q81" s="17">
        <f t="shared" si="107"/>
        <v>13.52</v>
      </c>
      <c r="R81" s="17">
        <f t="shared" si="108"/>
        <v>17.096476251988815</v>
      </c>
      <c r="S81" s="17">
        <f t="shared" si="109"/>
        <v>19.083406792786207</v>
      </c>
      <c r="T81" s="17">
        <f t="shared" si="110"/>
        <v>45.57622220085171</v>
      </c>
      <c r="U81" s="17">
        <f t="shared" si="111"/>
        <v>45.110476049311231</v>
      </c>
      <c r="V81" s="17">
        <f t="shared" si="112"/>
        <v>-0.46574615154047905</v>
      </c>
      <c r="W81" s="17">
        <f t="shared" si="113"/>
        <v>-8.9999999999996305E-2</v>
      </c>
      <c r="X81" s="17">
        <f t="shared" si="114"/>
        <v>1.9869305407973918</v>
      </c>
      <c r="Y81" s="17">
        <f t="shared" si="115"/>
        <v>-0.14682726347023189</v>
      </c>
      <c r="Z81" s="17">
        <f t="shared" si="116"/>
        <v>50.215000000000003</v>
      </c>
      <c r="AA81" s="17">
        <f t="shared" si="117"/>
        <v>18.089941522387512</v>
      </c>
      <c r="AB81" s="17">
        <f t="shared" si="118"/>
        <v>45.343349125081474</v>
      </c>
      <c r="AC81" s="17">
        <f t="shared" si="119"/>
        <v>4.6225000000001466E-2</v>
      </c>
      <c r="AD81" s="17">
        <f t="shared" si="120"/>
        <v>1.0001548645013896</v>
      </c>
      <c r="AE81" s="17">
        <f t="shared" si="121"/>
        <v>1.8140473685074379</v>
      </c>
      <c r="AF81" s="17">
        <f t="shared" si="122"/>
        <v>0.67595927862316019</v>
      </c>
      <c r="AG81" s="17">
        <f t="shared" si="123"/>
        <v>1.1834209573271233</v>
      </c>
      <c r="AH81" s="17">
        <f t="shared" si="124"/>
        <v>6.7313590591857084E-36</v>
      </c>
      <c r="AI81" s="17">
        <f t="shared" si="125"/>
        <v>0.61349572848158673</v>
      </c>
      <c r="AJ81" s="17">
        <f t="shared" si="126"/>
        <v>-1.4415232901206416E-37</v>
      </c>
      <c r="AK81" s="17">
        <f t="shared" si="127"/>
        <v>-8.9986064353008266E-2</v>
      </c>
      <c r="AL81" s="17">
        <f t="shared" si="128"/>
        <v>1.0953024575274453</v>
      </c>
      <c r="AM81" s="17">
        <f t="shared" si="129"/>
        <v>-0.12407019037575287</v>
      </c>
      <c r="AN81" s="40">
        <f t="shared" si="130"/>
        <v>1.1059739496856515</v>
      </c>
    </row>
    <row r="82" spans="1:40" ht="18.75" x14ac:dyDescent="0.25">
      <c r="A82" s="55"/>
      <c r="B82" s="3">
        <v>50.26</v>
      </c>
      <c r="C82" s="3">
        <v>8.5299999999999994</v>
      </c>
      <c r="D82" s="3">
        <v>12.21</v>
      </c>
      <c r="E82" s="2">
        <v>51.6</v>
      </c>
      <c r="F82" s="2">
        <v>10.050000000000001</v>
      </c>
      <c r="G82" s="2">
        <v>14.18</v>
      </c>
      <c r="H82" s="17">
        <f t="shared" si="98"/>
        <v>14.894462058093943</v>
      </c>
      <c r="I82" s="17">
        <f t="shared" si="99"/>
        <v>17.38030206872136</v>
      </c>
      <c r="J82" s="17">
        <f t="shared" si="100"/>
        <v>16.137382063407649</v>
      </c>
      <c r="K82" s="18">
        <f t="shared" si="101"/>
        <v>0.39439460512158275</v>
      </c>
      <c r="L82" s="17">
        <f t="shared" si="102"/>
        <v>50.26</v>
      </c>
      <c r="M82" s="17">
        <f t="shared" si="103"/>
        <v>11.8941859816871</v>
      </c>
      <c r="N82" s="17">
        <f t="shared" si="104"/>
        <v>12.21</v>
      </c>
      <c r="O82" s="17">
        <f t="shared" si="105"/>
        <v>51.6</v>
      </c>
      <c r="P82" s="17">
        <f t="shared" si="106"/>
        <v>14.013665781471907</v>
      </c>
      <c r="Q82" s="17">
        <f t="shared" si="107"/>
        <v>14.18</v>
      </c>
      <c r="R82" s="17">
        <f t="shared" si="108"/>
        <v>17.045696235911336</v>
      </c>
      <c r="S82" s="17">
        <f t="shared" si="109"/>
        <v>19.936279207384629</v>
      </c>
      <c r="T82" s="17">
        <f t="shared" si="110"/>
        <v>45.750648666370324</v>
      </c>
      <c r="U82" s="17">
        <f t="shared" si="111"/>
        <v>45.33802408721774</v>
      </c>
      <c r="V82" s="17">
        <f t="shared" si="112"/>
        <v>-0.41262457915258466</v>
      </c>
      <c r="W82" s="17">
        <f t="shared" si="113"/>
        <v>1.3400000000000034</v>
      </c>
      <c r="X82" s="17">
        <f t="shared" si="114"/>
        <v>2.8905829714732931</v>
      </c>
      <c r="Y82" s="17">
        <f t="shared" si="115"/>
        <v>-0.13275807592944183</v>
      </c>
      <c r="Z82" s="17">
        <f t="shared" si="116"/>
        <v>50.93</v>
      </c>
      <c r="AA82" s="17">
        <f t="shared" si="117"/>
        <v>18.490987721647983</v>
      </c>
      <c r="AB82" s="17">
        <f t="shared" si="118"/>
        <v>45.544336376794035</v>
      </c>
      <c r="AC82" s="17">
        <f t="shared" si="119"/>
        <v>0.86489999999999945</v>
      </c>
      <c r="AD82" s="17">
        <f t="shared" si="120"/>
        <v>1.0028402005184651</v>
      </c>
      <c r="AE82" s="17">
        <f t="shared" si="121"/>
        <v>1.8320944474741592</v>
      </c>
      <c r="AF82" s="17">
        <f t="shared" si="122"/>
        <v>0.67483636296486971</v>
      </c>
      <c r="AG82" s="17">
        <f t="shared" si="123"/>
        <v>1.1871758635255749</v>
      </c>
      <c r="AH82" s="17">
        <f t="shared" si="124"/>
        <v>7.8022973269183164E-36</v>
      </c>
      <c r="AI82" s="17">
        <f t="shared" si="125"/>
        <v>0.657322290877282</v>
      </c>
      <c r="AJ82" s="17">
        <f t="shared" si="126"/>
        <v>-1.7902274815423795E-37</v>
      </c>
      <c r="AK82" s="17">
        <f t="shared" si="127"/>
        <v>1.3362049101215008</v>
      </c>
      <c r="AL82" s="17">
        <f t="shared" si="128"/>
        <v>1.5777477932201764</v>
      </c>
      <c r="AM82" s="17">
        <f t="shared" si="129"/>
        <v>-0.11182679837778042</v>
      </c>
      <c r="AN82" s="40">
        <f t="shared" si="130"/>
        <v>2.0705643901311954</v>
      </c>
    </row>
    <row r="83" spans="1:40" ht="18.75" x14ac:dyDescent="0.25">
      <c r="A83" s="55"/>
      <c r="B83" s="3">
        <v>50.36</v>
      </c>
      <c r="C83" s="3">
        <v>9.0299999999999994</v>
      </c>
      <c r="D83" s="3">
        <v>12.39</v>
      </c>
      <c r="E83" s="2">
        <v>49.85</v>
      </c>
      <c r="F83" s="2">
        <v>9.39</v>
      </c>
      <c r="G83" s="2">
        <v>13.82</v>
      </c>
      <c r="H83" s="17">
        <f t="shared" si="98"/>
        <v>15.331438288692944</v>
      </c>
      <c r="I83" s="17">
        <f t="shared" si="99"/>
        <v>16.708216541570199</v>
      </c>
      <c r="J83" s="17">
        <f t="shared" si="100"/>
        <v>16.019827415131573</v>
      </c>
      <c r="K83" s="18">
        <f t="shared" si="101"/>
        <v>0.39694796579861791</v>
      </c>
      <c r="L83" s="17">
        <f t="shared" si="102"/>
        <v>50.36</v>
      </c>
      <c r="M83" s="17">
        <f t="shared" si="103"/>
        <v>12.614440131161519</v>
      </c>
      <c r="N83" s="17">
        <f t="shared" si="104"/>
        <v>12.39</v>
      </c>
      <c r="O83" s="17">
        <f t="shared" si="105"/>
        <v>49.85</v>
      </c>
      <c r="P83" s="17">
        <f t="shared" si="106"/>
        <v>13.117341398849023</v>
      </c>
      <c r="Q83" s="17">
        <f t="shared" si="107"/>
        <v>13.82</v>
      </c>
      <c r="R83" s="17">
        <f t="shared" si="108"/>
        <v>17.681521422735607</v>
      </c>
      <c r="S83" s="17">
        <f t="shared" si="109"/>
        <v>19.054055877265565</v>
      </c>
      <c r="T83" s="17">
        <f t="shared" si="110"/>
        <v>44.485726260582062</v>
      </c>
      <c r="U83" s="17">
        <f t="shared" si="111"/>
        <v>46.49421742384439</v>
      </c>
      <c r="V83" s="17">
        <f t="shared" si="112"/>
        <v>2.0084911632623275</v>
      </c>
      <c r="W83" s="17">
        <f t="shared" si="113"/>
        <v>-0.50999999999999801</v>
      </c>
      <c r="X83" s="17">
        <f t="shared" si="114"/>
        <v>1.3725344545299585</v>
      </c>
      <c r="Y83" s="17">
        <f t="shared" si="115"/>
        <v>0.64339634454187822</v>
      </c>
      <c r="Z83" s="17">
        <f t="shared" si="116"/>
        <v>50.105000000000004</v>
      </c>
      <c r="AA83" s="17">
        <f t="shared" si="117"/>
        <v>18.367788650000584</v>
      </c>
      <c r="AB83" s="17">
        <f t="shared" si="118"/>
        <v>45.489971842213222</v>
      </c>
      <c r="AC83" s="17">
        <f t="shared" si="119"/>
        <v>1.1025000000000836E-2</v>
      </c>
      <c r="AD83" s="17">
        <f t="shared" si="120"/>
        <v>1.0000369687860602</v>
      </c>
      <c r="AE83" s="17">
        <f t="shared" si="121"/>
        <v>1.8265504892500264</v>
      </c>
      <c r="AF83" s="17">
        <f t="shared" si="122"/>
        <v>0.67513898437477393</v>
      </c>
      <c r="AG83" s="17">
        <f t="shared" si="123"/>
        <v>1.1860121526155785</v>
      </c>
      <c r="AH83" s="17">
        <f t="shared" si="124"/>
        <v>7.4969471384341318E-36</v>
      </c>
      <c r="AI83" s="17">
        <f t="shared" si="125"/>
        <v>0.64371260118640516</v>
      </c>
      <c r="AJ83" s="17">
        <f t="shared" si="126"/>
        <v>-1.6845496769396496E-37</v>
      </c>
      <c r="AK83" s="17">
        <f t="shared" si="127"/>
        <v>-0.50998114661609406</v>
      </c>
      <c r="AL83" s="17">
        <f t="shared" si="128"/>
        <v>0.75143526697338381</v>
      </c>
      <c r="AM83" s="17">
        <f t="shared" si="129"/>
        <v>0.54248714325815339</v>
      </c>
      <c r="AN83" s="40">
        <f t="shared" si="130"/>
        <v>1.0578412125435552</v>
      </c>
    </row>
    <row r="84" spans="1:40" ht="18.75" x14ac:dyDescent="0.25">
      <c r="A84" s="55"/>
      <c r="B84" s="3">
        <v>50.36</v>
      </c>
      <c r="C84" s="3">
        <v>9.0299999999999994</v>
      </c>
      <c r="D84" s="3">
        <v>12.39</v>
      </c>
      <c r="E84" s="2">
        <v>50.17</v>
      </c>
      <c r="F84" s="2">
        <v>9.6</v>
      </c>
      <c r="G84" s="2">
        <v>13.52</v>
      </c>
      <c r="H84" s="17">
        <f t="shared" si="98"/>
        <v>15.331438288692944</v>
      </c>
      <c r="I84" s="17">
        <f t="shared" si="99"/>
        <v>16.581628388068523</v>
      </c>
      <c r="J84" s="17">
        <f t="shared" si="100"/>
        <v>15.956533338380734</v>
      </c>
      <c r="K84" s="18">
        <f t="shared" si="101"/>
        <v>0.39830694097732783</v>
      </c>
      <c r="L84" s="17">
        <f t="shared" si="102"/>
        <v>50.36</v>
      </c>
      <c r="M84" s="17">
        <f t="shared" si="103"/>
        <v>12.62671167702527</v>
      </c>
      <c r="N84" s="17">
        <f t="shared" si="104"/>
        <v>12.39</v>
      </c>
      <c r="O84" s="17">
        <f t="shared" si="105"/>
        <v>50.17</v>
      </c>
      <c r="P84" s="17">
        <f t="shared" si="106"/>
        <v>13.423746633382347</v>
      </c>
      <c r="Q84" s="17">
        <f t="shared" si="107"/>
        <v>13.52</v>
      </c>
      <c r="R84" s="17">
        <f t="shared" si="108"/>
        <v>17.690278340792897</v>
      </c>
      <c r="S84" s="17">
        <f t="shared" si="109"/>
        <v>19.052227525337919</v>
      </c>
      <c r="T84" s="17">
        <f t="shared" si="110"/>
        <v>44.457875379881322</v>
      </c>
      <c r="U84" s="17">
        <f t="shared" si="111"/>
        <v>45.204681564373971</v>
      </c>
      <c r="V84" s="17">
        <f t="shared" si="112"/>
        <v>0.74680618449264813</v>
      </c>
      <c r="W84" s="17">
        <f t="shared" si="113"/>
        <v>-0.18999999999999773</v>
      </c>
      <c r="X84" s="17">
        <f t="shared" si="114"/>
        <v>1.361949184545022</v>
      </c>
      <c r="Y84" s="17">
        <f t="shared" si="115"/>
        <v>0.23928882207966864</v>
      </c>
      <c r="Z84" s="17">
        <f t="shared" si="116"/>
        <v>50.265000000000001</v>
      </c>
      <c r="AA84" s="17">
        <f t="shared" si="117"/>
        <v>18.371252933065406</v>
      </c>
      <c r="AB84" s="17">
        <f t="shared" si="118"/>
        <v>44.83127847212765</v>
      </c>
      <c r="AC84" s="17">
        <f t="shared" si="119"/>
        <v>7.0225000000000301E-2</v>
      </c>
      <c r="AD84" s="17">
        <f t="shared" si="120"/>
        <v>1.0002351293732992</v>
      </c>
      <c r="AE84" s="17">
        <f t="shared" si="121"/>
        <v>1.8267063819879432</v>
      </c>
      <c r="AF84" s="17">
        <f t="shared" si="122"/>
        <v>0.67887207895355195</v>
      </c>
      <c r="AG84" s="17">
        <f t="shared" si="123"/>
        <v>1.1870759600747749</v>
      </c>
      <c r="AH84" s="17">
        <f t="shared" si="124"/>
        <v>4.6183437160998974E-36</v>
      </c>
      <c r="AI84" s="17">
        <f t="shared" si="125"/>
        <v>0.64409356203891766</v>
      </c>
      <c r="AJ84" s="17">
        <f t="shared" si="126"/>
        <v>-1.0383471453228542E-37</v>
      </c>
      <c r="AK84" s="17">
        <f t="shared" si="127"/>
        <v>-0.1899553359209078</v>
      </c>
      <c r="AL84" s="17">
        <f t="shared" si="128"/>
        <v>0.74557640898087763</v>
      </c>
      <c r="AM84" s="17">
        <f t="shared" si="129"/>
        <v>0.20157835734841739</v>
      </c>
      <c r="AN84" s="40">
        <f t="shared" si="130"/>
        <v>0.79536221020672848</v>
      </c>
    </row>
    <row r="85" spans="1:40" ht="18.75" x14ac:dyDescent="0.25">
      <c r="A85" s="55"/>
      <c r="B85" s="3">
        <v>50.36</v>
      </c>
      <c r="C85" s="3">
        <v>9.0299999999999994</v>
      </c>
      <c r="D85" s="3">
        <v>12.39</v>
      </c>
      <c r="E85" s="2">
        <v>51.6</v>
      </c>
      <c r="F85" s="2">
        <v>10.050000000000001</v>
      </c>
      <c r="G85" s="2">
        <v>14.18</v>
      </c>
      <c r="H85" s="17">
        <f t="shared" si="98"/>
        <v>15.331438288692944</v>
      </c>
      <c r="I85" s="17">
        <f t="shared" si="99"/>
        <v>17.38030206872136</v>
      </c>
      <c r="J85" s="17">
        <f t="shared" si="100"/>
        <v>16.35587017870715</v>
      </c>
      <c r="K85" s="18">
        <f t="shared" si="101"/>
        <v>0.38954789668422002</v>
      </c>
      <c r="L85" s="17">
        <f t="shared" si="102"/>
        <v>50.36</v>
      </c>
      <c r="M85" s="17">
        <f t="shared" si="103"/>
        <v>12.547617507058506</v>
      </c>
      <c r="N85" s="17">
        <f t="shared" si="104"/>
        <v>12.39</v>
      </c>
      <c r="O85" s="17">
        <f t="shared" si="105"/>
        <v>51.6</v>
      </c>
      <c r="P85" s="17">
        <f t="shared" si="106"/>
        <v>13.964956361676412</v>
      </c>
      <c r="Q85" s="17">
        <f t="shared" si="107"/>
        <v>14.18</v>
      </c>
      <c r="R85" s="17">
        <f t="shared" si="108"/>
        <v>17.633910658258454</v>
      </c>
      <c r="S85" s="17">
        <f t="shared" si="109"/>
        <v>19.902070399421426</v>
      </c>
      <c r="T85" s="17">
        <f t="shared" si="110"/>
        <v>44.637868466116018</v>
      </c>
      <c r="U85" s="17">
        <f t="shared" si="111"/>
        <v>45.43776415835697</v>
      </c>
      <c r="V85" s="17">
        <f t="shared" si="112"/>
        <v>0.79989569224095192</v>
      </c>
      <c r="W85" s="17">
        <f t="shared" si="113"/>
        <v>1.240000000000002</v>
      </c>
      <c r="X85" s="17">
        <f t="shared" si="114"/>
        <v>2.2681597411629717</v>
      </c>
      <c r="Y85" s="17">
        <f t="shared" si="115"/>
        <v>0.26153549926754105</v>
      </c>
      <c r="Z85" s="17">
        <f t="shared" si="116"/>
        <v>50.980000000000004</v>
      </c>
      <c r="AA85" s="17">
        <f t="shared" si="117"/>
        <v>18.767990528839938</v>
      </c>
      <c r="AB85" s="17">
        <f t="shared" si="118"/>
        <v>45.037816312236494</v>
      </c>
      <c r="AC85" s="17">
        <f t="shared" si="119"/>
        <v>0.9604000000000078</v>
      </c>
      <c r="AD85" s="17">
        <f t="shared" si="120"/>
        <v>1.0031466151352544</v>
      </c>
      <c r="AE85" s="17">
        <f t="shared" si="121"/>
        <v>1.8445595737977971</v>
      </c>
      <c r="AF85" s="17">
        <f t="shared" si="122"/>
        <v>0.67768815572547214</v>
      </c>
      <c r="AG85" s="17">
        <f t="shared" si="123"/>
        <v>1.19078267332244</v>
      </c>
      <c r="AH85" s="17">
        <f t="shared" si="124"/>
        <v>5.3767884154961425E-36</v>
      </c>
      <c r="AI85" s="17">
        <f t="shared" si="125"/>
        <v>0.68837061506426256</v>
      </c>
      <c r="AJ85" s="17">
        <f t="shared" si="126"/>
        <v>-1.291970605897903E-37</v>
      </c>
      <c r="AK85" s="17">
        <f t="shared" si="127"/>
        <v>1.2361104361926323</v>
      </c>
      <c r="AL85" s="17">
        <f t="shared" si="128"/>
        <v>1.2296484067971936</v>
      </c>
      <c r="AM85" s="17">
        <f t="shared" si="129"/>
        <v>0.21963327576628458</v>
      </c>
      <c r="AN85" s="40">
        <f t="shared" si="130"/>
        <v>1.7573397482066593</v>
      </c>
    </row>
    <row r="86" spans="1:40" ht="18.75" x14ac:dyDescent="0.25">
      <c r="A86" s="55"/>
      <c r="B86" s="3">
        <v>49.23</v>
      </c>
      <c r="C86" s="3">
        <v>8.7799999999999994</v>
      </c>
      <c r="D86" s="3">
        <v>12.83</v>
      </c>
      <c r="E86" s="2">
        <v>49.85</v>
      </c>
      <c r="F86" s="2">
        <v>9.39</v>
      </c>
      <c r="G86" s="2">
        <v>13.82</v>
      </c>
      <c r="H86" s="17">
        <f t="shared" si="98"/>
        <v>15.546616995346607</v>
      </c>
      <c r="I86" s="17">
        <f t="shared" si="99"/>
        <v>16.708216541570199</v>
      </c>
      <c r="J86" s="17">
        <f t="shared" si="100"/>
        <v>16.127416768458403</v>
      </c>
      <c r="K86" s="18">
        <f t="shared" si="101"/>
        <v>0.39461253630513349</v>
      </c>
      <c r="L86" s="17">
        <f t="shared" si="102"/>
        <v>49.23</v>
      </c>
      <c r="M86" s="17">
        <f t="shared" si="103"/>
        <v>12.244698068759073</v>
      </c>
      <c r="N86" s="17">
        <f t="shared" si="104"/>
        <v>12.83</v>
      </c>
      <c r="O86" s="17">
        <f t="shared" si="105"/>
        <v>49.85</v>
      </c>
      <c r="P86" s="17">
        <f t="shared" si="106"/>
        <v>13.095411715905206</v>
      </c>
      <c r="Q86" s="17">
        <f t="shared" si="107"/>
        <v>13.82</v>
      </c>
      <c r="R86" s="17">
        <f t="shared" si="108"/>
        <v>17.735318739596199</v>
      </c>
      <c r="S86" s="17">
        <f t="shared" si="109"/>
        <v>19.038965518353862</v>
      </c>
      <c r="T86" s="17">
        <f t="shared" si="110"/>
        <v>46.337174292696751</v>
      </c>
      <c r="U86" s="17">
        <f t="shared" si="111"/>
        <v>46.542083992610166</v>
      </c>
      <c r="V86" s="17">
        <f t="shared" si="112"/>
        <v>0.20490969991341501</v>
      </c>
      <c r="W86" s="17">
        <f t="shared" si="113"/>
        <v>0.62000000000000455</v>
      </c>
      <c r="X86" s="17">
        <f t="shared" si="114"/>
        <v>1.3036467787576633</v>
      </c>
      <c r="Y86" s="17">
        <f t="shared" si="115"/>
        <v>6.5717468571527479E-2</v>
      </c>
      <c r="Z86" s="17">
        <f t="shared" si="116"/>
        <v>49.54</v>
      </c>
      <c r="AA86" s="17">
        <f t="shared" si="117"/>
        <v>18.387142128975029</v>
      </c>
      <c r="AB86" s="17">
        <f t="shared" si="118"/>
        <v>46.439629142653459</v>
      </c>
      <c r="AC86" s="17">
        <f t="shared" si="119"/>
        <v>0.21160000000000079</v>
      </c>
      <c r="AD86" s="17">
        <f t="shared" si="120"/>
        <v>1.0007060030464587</v>
      </c>
      <c r="AE86" s="17">
        <f t="shared" si="121"/>
        <v>1.8274213958038763</v>
      </c>
      <c r="AF86" s="17">
        <f t="shared" si="122"/>
        <v>0.66996809348096298</v>
      </c>
      <c r="AG86" s="17">
        <f t="shared" si="123"/>
        <v>1.1847819783506934</v>
      </c>
      <c r="AH86" s="17">
        <f t="shared" si="124"/>
        <v>1.5036968371074613E-35</v>
      </c>
      <c r="AI86" s="17">
        <f t="shared" si="125"/>
        <v>0.64584216526715066</v>
      </c>
      <c r="AJ86" s="17">
        <f t="shared" si="126"/>
        <v>-3.3899558726174808E-37</v>
      </c>
      <c r="AK86" s="17">
        <f t="shared" si="127"/>
        <v>0.61956258692616284</v>
      </c>
      <c r="AL86" s="17">
        <f t="shared" si="128"/>
        <v>0.71338049436823714</v>
      </c>
      <c r="AM86" s="17">
        <f t="shared" si="129"/>
        <v>5.5467984635461105E-2</v>
      </c>
      <c r="AN86" s="40">
        <f t="shared" si="130"/>
        <v>0.9464915351883656</v>
      </c>
    </row>
    <row r="87" spans="1:40" ht="18.75" x14ac:dyDescent="0.25">
      <c r="A87" s="55"/>
      <c r="B87" s="3">
        <v>49.23</v>
      </c>
      <c r="C87" s="3">
        <v>8.7799999999999994</v>
      </c>
      <c r="D87" s="3">
        <v>12.83</v>
      </c>
      <c r="E87" s="2">
        <v>50.17</v>
      </c>
      <c r="F87" s="2">
        <v>9.6</v>
      </c>
      <c r="G87" s="2">
        <v>13.52</v>
      </c>
      <c r="H87" s="17">
        <f t="shared" si="98"/>
        <v>15.546616995346607</v>
      </c>
      <c r="I87" s="17">
        <f t="shared" si="99"/>
        <v>16.581628388068523</v>
      </c>
      <c r="J87" s="17">
        <f t="shared" si="100"/>
        <v>16.064122691707567</v>
      </c>
      <c r="K87" s="18">
        <f t="shared" si="101"/>
        <v>0.39599032291599828</v>
      </c>
      <c r="L87" s="17">
        <f t="shared" si="102"/>
        <v>49.23</v>
      </c>
      <c r="M87" s="17">
        <f t="shared" si="103"/>
        <v>12.256795035202463</v>
      </c>
      <c r="N87" s="17">
        <f t="shared" si="104"/>
        <v>12.83</v>
      </c>
      <c r="O87" s="17">
        <f t="shared" si="105"/>
        <v>50.17</v>
      </c>
      <c r="P87" s="17">
        <f t="shared" si="106"/>
        <v>13.401507099993582</v>
      </c>
      <c r="Q87" s="17">
        <f t="shared" si="107"/>
        <v>13.52</v>
      </c>
      <c r="R87" s="17">
        <f t="shared" si="108"/>
        <v>17.743672802860285</v>
      </c>
      <c r="S87" s="17">
        <f t="shared" si="109"/>
        <v>19.036564620518543</v>
      </c>
      <c r="T87" s="17">
        <f t="shared" si="110"/>
        <v>46.308916172772307</v>
      </c>
      <c r="U87" s="17">
        <f t="shared" si="111"/>
        <v>45.252181247023422</v>
      </c>
      <c r="V87" s="17">
        <f t="shared" si="112"/>
        <v>-1.0567349257488843</v>
      </c>
      <c r="W87" s="17">
        <f t="shared" si="113"/>
        <v>0.94000000000000483</v>
      </c>
      <c r="X87" s="17">
        <f t="shared" si="114"/>
        <v>1.2928918176582584</v>
      </c>
      <c r="Y87" s="17">
        <f t="shared" si="115"/>
        <v>-0.33896380206545024</v>
      </c>
      <c r="Z87" s="17">
        <f t="shared" si="116"/>
        <v>49.7</v>
      </c>
      <c r="AA87" s="17">
        <f t="shared" si="117"/>
        <v>18.390118711689414</v>
      </c>
      <c r="AB87" s="17">
        <f t="shared" si="118"/>
        <v>45.780548709897865</v>
      </c>
      <c r="AC87" s="17">
        <f t="shared" si="119"/>
        <v>8.999999999999829E-2</v>
      </c>
      <c r="AD87" s="17">
        <f t="shared" si="120"/>
        <v>1.0003011922550709</v>
      </c>
      <c r="AE87" s="17">
        <f t="shared" si="121"/>
        <v>1.8275553420260238</v>
      </c>
      <c r="AF87" s="17">
        <f t="shared" si="122"/>
        <v>0.67353095949157227</v>
      </c>
      <c r="AG87" s="17">
        <f t="shared" si="123"/>
        <v>1.1857947145157213</v>
      </c>
      <c r="AH87" s="17">
        <f t="shared" si="124"/>
        <v>9.2791483491977386E-36</v>
      </c>
      <c r="AI87" s="17">
        <f t="shared" si="125"/>
        <v>0.6461699741882474</v>
      </c>
      <c r="AJ87" s="17">
        <f t="shared" si="126"/>
        <v>-2.0929663930729758E-37</v>
      </c>
      <c r="AK87" s="17">
        <f t="shared" si="127"/>
        <v>0.9397169645283302</v>
      </c>
      <c r="AL87" s="17">
        <f t="shared" si="128"/>
        <v>0.70744331945918615</v>
      </c>
      <c r="AM87" s="17">
        <f t="shared" si="129"/>
        <v>-0.28585369618879025</v>
      </c>
      <c r="AN87" s="40">
        <f t="shared" si="130"/>
        <v>1.2104777401070059</v>
      </c>
    </row>
    <row r="88" spans="1:40" ht="18.75" x14ac:dyDescent="0.25">
      <c r="A88" s="55"/>
      <c r="B88" s="3">
        <v>49.23</v>
      </c>
      <c r="C88" s="3">
        <v>8.7799999999999994</v>
      </c>
      <c r="D88" s="3">
        <v>12.83</v>
      </c>
      <c r="E88" s="2">
        <v>51.6</v>
      </c>
      <c r="F88" s="2">
        <v>10.050000000000001</v>
      </c>
      <c r="G88" s="2">
        <v>14.18</v>
      </c>
      <c r="H88" s="17">
        <f t="shared" si="98"/>
        <v>15.546616995346607</v>
      </c>
      <c r="I88" s="17">
        <f t="shared" si="99"/>
        <v>17.38030206872136</v>
      </c>
      <c r="J88" s="17">
        <f t="shared" si="100"/>
        <v>16.463459532033983</v>
      </c>
      <c r="K88" s="18">
        <f t="shared" si="101"/>
        <v>0.38711325347920544</v>
      </c>
      <c r="L88" s="17">
        <f t="shared" si="102"/>
        <v>49.23</v>
      </c>
      <c r="M88" s="17">
        <f t="shared" si="103"/>
        <v>12.178854365547423</v>
      </c>
      <c r="N88" s="17">
        <f t="shared" si="104"/>
        <v>12.83</v>
      </c>
      <c r="O88" s="17">
        <f t="shared" si="105"/>
        <v>51.6</v>
      </c>
      <c r="P88" s="17">
        <f t="shared" si="106"/>
        <v>13.940488197466015</v>
      </c>
      <c r="Q88" s="17">
        <f t="shared" si="107"/>
        <v>14.18</v>
      </c>
      <c r="R88" s="17">
        <f t="shared" si="108"/>
        <v>17.689923506256704</v>
      </c>
      <c r="S88" s="17">
        <f t="shared" si="109"/>
        <v>19.884909131894197</v>
      </c>
      <c r="T88" s="17">
        <f t="shared" si="110"/>
        <v>46.491450555256549</v>
      </c>
      <c r="U88" s="17">
        <f t="shared" si="111"/>
        <v>45.487995923149498</v>
      </c>
      <c r="V88" s="17">
        <f t="shared" si="112"/>
        <v>-1.0034546321070508</v>
      </c>
      <c r="W88" s="17">
        <f t="shared" si="113"/>
        <v>2.3700000000000045</v>
      </c>
      <c r="X88" s="17">
        <f t="shared" si="114"/>
        <v>2.1949856256374929</v>
      </c>
      <c r="Y88" s="17">
        <f t="shared" si="115"/>
        <v>-0.3284689650560132</v>
      </c>
      <c r="Z88" s="17">
        <f t="shared" si="116"/>
        <v>50.414999999999999</v>
      </c>
      <c r="AA88" s="17">
        <f t="shared" si="117"/>
        <v>18.787416319075451</v>
      </c>
      <c r="AB88" s="17">
        <f t="shared" si="118"/>
        <v>45.989723239203023</v>
      </c>
      <c r="AC88" s="17">
        <f t="shared" si="119"/>
        <v>0.1722249999999993</v>
      </c>
      <c r="AD88" s="17">
        <f t="shared" si="120"/>
        <v>1.0005751889718313</v>
      </c>
      <c r="AE88" s="17">
        <f t="shared" si="121"/>
        <v>1.8454337343583953</v>
      </c>
      <c r="AF88" s="17">
        <f t="shared" si="122"/>
        <v>0.67238767521021581</v>
      </c>
      <c r="AG88" s="17">
        <f t="shared" si="123"/>
        <v>1.1894864077298442</v>
      </c>
      <c r="AH88" s="17">
        <f t="shared" si="124"/>
        <v>1.0817116602574294E-35</v>
      </c>
      <c r="AI88" s="17">
        <f t="shared" si="125"/>
        <v>0.69057036460752708</v>
      </c>
      <c r="AJ88" s="17">
        <f t="shared" si="126"/>
        <v>-2.60751497570122E-37</v>
      </c>
      <c r="AK88" s="17">
        <f t="shared" si="127"/>
        <v>2.3686375857823974</v>
      </c>
      <c r="AL88" s="17">
        <f t="shared" si="128"/>
        <v>1.1894144908977871</v>
      </c>
      <c r="AM88" s="17">
        <f t="shared" si="129"/>
        <v>-0.27614352120500646</v>
      </c>
      <c r="AN88" s="40">
        <f t="shared" si="130"/>
        <v>2.6648463535900535</v>
      </c>
    </row>
    <row r="89" spans="1:40" ht="18.75" x14ac:dyDescent="0.25">
      <c r="A89" s="39"/>
      <c r="H89" s="17"/>
      <c r="I89" s="17"/>
      <c r="J89" s="17"/>
      <c r="K89" s="18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40"/>
    </row>
    <row r="90" spans="1:40" ht="18.75" x14ac:dyDescent="0.25">
      <c r="A90" s="55" t="s">
        <v>105</v>
      </c>
      <c r="B90" s="3">
        <v>51.01</v>
      </c>
      <c r="C90" s="3">
        <v>9.09</v>
      </c>
      <c r="D90" s="3">
        <v>13.49</v>
      </c>
      <c r="E90" s="2">
        <v>49.85</v>
      </c>
      <c r="F90" s="2">
        <v>9.39</v>
      </c>
      <c r="G90" s="2">
        <v>13.82</v>
      </c>
      <c r="H90" s="17">
        <f t="shared" si="98"/>
        <v>16.266782103415537</v>
      </c>
      <c r="I90" s="17">
        <f t="shared" si="99"/>
        <v>16.708216541570199</v>
      </c>
      <c r="J90" s="17">
        <f t="shared" si="100"/>
        <v>16.487499322492866</v>
      </c>
      <c r="K90" s="18">
        <f t="shared" si="101"/>
        <v>0.38656494985050621</v>
      </c>
      <c r="L90" s="17">
        <f t="shared" si="102"/>
        <v>51.01</v>
      </c>
      <c r="M90" s="17">
        <f t="shared" si="103"/>
        <v>12.603875394141101</v>
      </c>
      <c r="N90" s="17">
        <f t="shared" si="104"/>
        <v>13.49</v>
      </c>
      <c r="O90" s="17">
        <f t="shared" si="105"/>
        <v>49.85</v>
      </c>
      <c r="P90" s="17">
        <f t="shared" si="106"/>
        <v>13.019844879096254</v>
      </c>
      <c r="Q90" s="17">
        <f t="shared" si="107"/>
        <v>13.82</v>
      </c>
      <c r="R90" s="17">
        <f t="shared" si="108"/>
        <v>18.461792300614679</v>
      </c>
      <c r="S90" s="17">
        <f t="shared" si="109"/>
        <v>18.987068248566679</v>
      </c>
      <c r="T90" s="17">
        <f t="shared" si="110"/>
        <v>46.944965857528949</v>
      </c>
      <c r="U90" s="17">
        <f t="shared" si="111"/>
        <v>46.707608103602468</v>
      </c>
      <c r="V90" s="17">
        <f t="shared" si="112"/>
        <v>-0.23735775392648151</v>
      </c>
      <c r="W90" s="17">
        <f t="shared" si="113"/>
        <v>-1.1599999999999966</v>
      </c>
      <c r="X90" s="17">
        <f t="shared" si="114"/>
        <v>0.52527594795200017</v>
      </c>
      <c r="Y90" s="17">
        <f t="shared" si="115"/>
        <v>-7.7561529877797353E-2</v>
      </c>
      <c r="Z90" s="17">
        <f t="shared" si="116"/>
        <v>50.43</v>
      </c>
      <c r="AA90" s="17">
        <f t="shared" si="117"/>
        <v>18.724430274590681</v>
      </c>
      <c r="AB90" s="17">
        <f t="shared" si="118"/>
        <v>46.826286980565712</v>
      </c>
      <c r="AC90" s="17">
        <f t="shared" si="119"/>
        <v>0.18489999999999976</v>
      </c>
      <c r="AD90" s="17">
        <f t="shared" si="120"/>
        <v>1.0006173264272009</v>
      </c>
      <c r="AE90" s="17">
        <f t="shared" si="121"/>
        <v>1.8425993623565806</v>
      </c>
      <c r="AF90" s="17">
        <f t="shared" si="122"/>
        <v>0.6679305128752876</v>
      </c>
      <c r="AG90" s="17">
        <f t="shared" si="123"/>
        <v>1.1875992747490738</v>
      </c>
      <c r="AH90" s="17">
        <f t="shared" si="124"/>
        <v>1.9946853837679117E-35</v>
      </c>
      <c r="AI90" s="17">
        <f t="shared" si="125"/>
        <v>0.68344832870889571</v>
      </c>
      <c r="AJ90" s="17">
        <f t="shared" si="126"/>
        <v>-4.7586904425481041E-37</v>
      </c>
      <c r="AK90" s="17">
        <f t="shared" si="127"/>
        <v>-1.1592843431383371</v>
      </c>
      <c r="AL90" s="17">
        <f t="shared" si="128"/>
        <v>0.28507333644151589</v>
      </c>
      <c r="AM90" s="17">
        <f t="shared" si="129"/>
        <v>-6.5309512667212785E-2</v>
      </c>
      <c r="AN90" s="40">
        <f t="shared" si="130"/>
        <v>1.1956054231394286</v>
      </c>
    </row>
    <row r="91" spans="1:40" ht="18.75" x14ac:dyDescent="0.25">
      <c r="A91" s="55"/>
      <c r="B91" s="3">
        <v>51.01</v>
      </c>
      <c r="C91" s="3">
        <v>9.09</v>
      </c>
      <c r="D91" s="3">
        <v>13.49</v>
      </c>
      <c r="E91" s="2">
        <v>50.17</v>
      </c>
      <c r="F91" s="2">
        <v>9.6</v>
      </c>
      <c r="G91" s="2">
        <v>13.52</v>
      </c>
      <c r="H91" s="17">
        <f t="shared" si="98"/>
        <v>16.266782103415537</v>
      </c>
      <c r="I91" s="17">
        <f t="shared" si="99"/>
        <v>16.581628388068523</v>
      </c>
      <c r="J91" s="17">
        <f t="shared" si="100"/>
        <v>16.42420524574203</v>
      </c>
      <c r="K91" s="18">
        <f t="shared" si="101"/>
        <v>0.38800519445168635</v>
      </c>
      <c r="L91" s="17">
        <f t="shared" si="102"/>
        <v>51.01</v>
      </c>
      <c r="M91" s="17">
        <f t="shared" si="103"/>
        <v>12.616967217565829</v>
      </c>
      <c r="N91" s="17">
        <f t="shared" si="104"/>
        <v>13.49</v>
      </c>
      <c r="O91" s="17">
        <f t="shared" si="105"/>
        <v>50.17</v>
      </c>
      <c r="P91" s="17">
        <f t="shared" si="106"/>
        <v>13.324849866736189</v>
      </c>
      <c r="Q91" s="17">
        <f t="shared" si="107"/>
        <v>13.52</v>
      </c>
      <c r="R91" s="17">
        <f t="shared" si="108"/>
        <v>18.470732572616896</v>
      </c>
      <c r="S91" s="17">
        <f t="shared" si="109"/>
        <v>18.982676944284211</v>
      </c>
      <c r="T91" s="17">
        <f t="shared" si="110"/>
        <v>46.915291811948016</v>
      </c>
      <c r="U91" s="17">
        <f t="shared" si="111"/>
        <v>45.416507527722501</v>
      </c>
      <c r="V91" s="17">
        <f t="shared" si="112"/>
        <v>-1.4987842842255148</v>
      </c>
      <c r="W91" s="17">
        <f t="shared" si="113"/>
        <v>-0.83999999999999631</v>
      </c>
      <c r="X91" s="17">
        <f t="shared" si="114"/>
        <v>0.51194437166731532</v>
      </c>
      <c r="Y91" s="17">
        <f t="shared" si="115"/>
        <v>-0.48980690615242062</v>
      </c>
      <c r="Z91" s="17">
        <f t="shared" si="116"/>
        <v>50.59</v>
      </c>
      <c r="AA91" s="17">
        <f t="shared" si="117"/>
        <v>18.726704758450552</v>
      </c>
      <c r="AB91" s="17">
        <f t="shared" si="118"/>
        <v>46.165899669835255</v>
      </c>
      <c r="AC91" s="17">
        <f t="shared" si="119"/>
        <v>0.34810000000000402</v>
      </c>
      <c r="AD91" s="17">
        <f t="shared" si="120"/>
        <v>1.0011575329188895</v>
      </c>
      <c r="AE91" s="17">
        <f t="shared" si="121"/>
        <v>1.8427017141302748</v>
      </c>
      <c r="AF91" s="17">
        <f t="shared" si="122"/>
        <v>0.67143385058966809</v>
      </c>
      <c r="AG91" s="17">
        <f t="shared" si="123"/>
        <v>1.1886061522723348</v>
      </c>
      <c r="AH91" s="17">
        <f t="shared" si="124"/>
        <v>1.2307243250162451E-35</v>
      </c>
      <c r="AI91" s="17">
        <f t="shared" si="125"/>
        <v>0.68370498547833902</v>
      </c>
      <c r="AJ91" s="17">
        <f t="shared" si="126"/>
        <v>-2.9372228248363111E-37</v>
      </c>
      <c r="AK91" s="17">
        <f t="shared" si="127"/>
        <v>-0.83902879654809559</v>
      </c>
      <c r="AL91" s="17">
        <f t="shared" si="128"/>
        <v>0.27782270333912656</v>
      </c>
      <c r="AM91" s="17">
        <f t="shared" si="129"/>
        <v>-0.41208511769523087</v>
      </c>
      <c r="AN91" s="40">
        <f t="shared" si="130"/>
        <v>0.9751763533605079</v>
      </c>
    </row>
    <row r="92" spans="1:40" ht="18.75" x14ac:dyDescent="0.25">
      <c r="A92" s="55"/>
      <c r="B92" s="3">
        <v>51.01</v>
      </c>
      <c r="C92" s="3">
        <v>9.09</v>
      </c>
      <c r="D92" s="3">
        <v>13.49</v>
      </c>
      <c r="E92" s="2">
        <v>51.6</v>
      </c>
      <c r="F92" s="2">
        <v>10.050000000000001</v>
      </c>
      <c r="G92" s="2">
        <v>14.18</v>
      </c>
      <c r="H92" s="17">
        <f t="shared" si="98"/>
        <v>16.266782103415537</v>
      </c>
      <c r="I92" s="17">
        <f t="shared" si="99"/>
        <v>17.38030206872136</v>
      </c>
      <c r="J92" s="17">
        <f t="shared" si="100"/>
        <v>16.82354208606845</v>
      </c>
      <c r="K92" s="18">
        <f t="shared" si="101"/>
        <v>0.37873718139555923</v>
      </c>
      <c r="L92" s="17">
        <f t="shared" si="102"/>
        <v>51.01</v>
      </c>
      <c r="M92" s="17">
        <f t="shared" si="103"/>
        <v>12.532720978885632</v>
      </c>
      <c r="N92" s="17">
        <f t="shared" si="104"/>
        <v>13.49</v>
      </c>
      <c r="O92" s="17">
        <f t="shared" si="105"/>
        <v>51.6</v>
      </c>
      <c r="P92" s="17">
        <f t="shared" si="106"/>
        <v>13.856308673025371</v>
      </c>
      <c r="Q92" s="17">
        <f t="shared" si="107"/>
        <v>14.18</v>
      </c>
      <c r="R92" s="17">
        <f t="shared" si="108"/>
        <v>18.413288547530016</v>
      </c>
      <c r="S92" s="17">
        <f t="shared" si="109"/>
        <v>19.825985222484103</v>
      </c>
      <c r="T92" s="17">
        <f t="shared" si="110"/>
        <v>47.106748451153905</v>
      </c>
      <c r="U92" s="17">
        <f t="shared" si="111"/>
        <v>45.661475201107173</v>
      </c>
      <c r="V92" s="17">
        <f t="shared" si="112"/>
        <v>-1.445273250046732</v>
      </c>
      <c r="W92" s="17">
        <f t="shared" si="113"/>
        <v>0.59000000000000341</v>
      </c>
      <c r="X92" s="17">
        <f t="shared" si="114"/>
        <v>1.4126966749540877</v>
      </c>
      <c r="Y92" s="17">
        <f t="shared" si="115"/>
        <v>-0.4819465620292494</v>
      </c>
      <c r="Z92" s="17">
        <f t="shared" si="116"/>
        <v>51.305</v>
      </c>
      <c r="AA92" s="17">
        <f t="shared" si="117"/>
        <v>19.119636885007061</v>
      </c>
      <c r="AB92" s="17">
        <f t="shared" si="118"/>
        <v>46.384111826130535</v>
      </c>
      <c r="AC92" s="17">
        <f t="shared" si="119"/>
        <v>1.7030249999999993</v>
      </c>
      <c r="AD92" s="17">
        <f t="shared" si="120"/>
        <v>1.0054834280216225</v>
      </c>
      <c r="AE92" s="17">
        <f t="shared" si="121"/>
        <v>1.8603836598253176</v>
      </c>
      <c r="AF92" s="17">
        <f t="shared" si="122"/>
        <v>0.67026379678239645</v>
      </c>
      <c r="AG92" s="17">
        <f t="shared" si="123"/>
        <v>1.1922280061746837</v>
      </c>
      <c r="AH92" s="17">
        <f t="shared" si="124"/>
        <v>1.4438551381683668E-35</v>
      </c>
      <c r="AI92" s="17">
        <f t="shared" si="125"/>
        <v>0.72861539959220389</v>
      </c>
      <c r="AJ92" s="17">
        <f t="shared" si="126"/>
        <v>-3.6722254148216805E-37</v>
      </c>
      <c r="AK92" s="17">
        <f t="shared" si="127"/>
        <v>0.58678242083102305</v>
      </c>
      <c r="AL92" s="17">
        <f t="shared" si="128"/>
        <v>0.75935770962788074</v>
      </c>
      <c r="AM92" s="17">
        <f t="shared" si="129"/>
        <v>-0.40424026237698968</v>
      </c>
      <c r="AN92" s="40">
        <f t="shared" si="130"/>
        <v>1.041320282283138</v>
      </c>
    </row>
    <row r="93" spans="1:40" ht="18.75" x14ac:dyDescent="0.25">
      <c r="A93" s="55"/>
      <c r="B93" s="3">
        <v>51.3</v>
      </c>
      <c r="C93" s="3">
        <v>9.4499999999999993</v>
      </c>
      <c r="D93" s="3">
        <v>13.57</v>
      </c>
      <c r="E93" s="2">
        <v>49.85</v>
      </c>
      <c r="F93" s="2">
        <v>9.39</v>
      </c>
      <c r="G93" s="2">
        <v>13.82</v>
      </c>
      <c r="H93" s="17">
        <f t="shared" si="98"/>
        <v>16.536245039306838</v>
      </c>
      <c r="I93" s="17">
        <f t="shared" si="99"/>
        <v>16.708216541570199</v>
      </c>
      <c r="J93" s="17">
        <f t="shared" si="100"/>
        <v>16.622230790438518</v>
      </c>
      <c r="K93" s="18">
        <f t="shared" si="101"/>
        <v>0.38346299522195704</v>
      </c>
      <c r="L93" s="17">
        <f t="shared" si="102"/>
        <v>51.3</v>
      </c>
      <c r="M93" s="17">
        <f t="shared" si="103"/>
        <v>13.073725304847493</v>
      </c>
      <c r="N93" s="17">
        <f t="shared" si="104"/>
        <v>13.57</v>
      </c>
      <c r="O93" s="17">
        <f t="shared" si="105"/>
        <v>49.85</v>
      </c>
      <c r="P93" s="17">
        <f t="shared" si="106"/>
        <v>12.990717525134178</v>
      </c>
      <c r="Q93" s="17">
        <f t="shared" si="107"/>
        <v>13.82</v>
      </c>
      <c r="R93" s="17">
        <f t="shared" si="108"/>
        <v>18.843226723324477</v>
      </c>
      <c r="S93" s="17">
        <f t="shared" si="109"/>
        <v>18.96710683836173</v>
      </c>
      <c r="T93" s="17">
        <f t="shared" si="110"/>
        <v>46.067086434859824</v>
      </c>
      <c r="U93" s="17">
        <f t="shared" si="111"/>
        <v>46.771651270205879</v>
      </c>
      <c r="V93" s="17">
        <f t="shared" si="112"/>
        <v>0.70456483534605496</v>
      </c>
      <c r="W93" s="17">
        <f t="shared" si="113"/>
        <v>-1.4499999999999957</v>
      </c>
      <c r="X93" s="17">
        <f t="shared" si="114"/>
        <v>0.12388011503725238</v>
      </c>
      <c r="Y93" s="17">
        <f t="shared" si="115"/>
        <v>0.23247367289929907</v>
      </c>
      <c r="Z93" s="17">
        <f t="shared" si="116"/>
        <v>50.575000000000003</v>
      </c>
      <c r="AA93" s="17">
        <f t="shared" si="117"/>
        <v>18.905166780843103</v>
      </c>
      <c r="AB93" s="17">
        <f t="shared" si="118"/>
        <v>46.419368852532855</v>
      </c>
      <c r="AC93" s="17">
        <f t="shared" si="119"/>
        <v>0.33062500000000328</v>
      </c>
      <c r="AD93" s="17">
        <f t="shared" si="120"/>
        <v>1.0010998959008954</v>
      </c>
      <c r="AE93" s="17">
        <f t="shared" si="121"/>
        <v>1.8507325051379397</v>
      </c>
      <c r="AF93" s="17">
        <f t="shared" si="122"/>
        <v>0.67007591392377108</v>
      </c>
      <c r="AG93" s="17">
        <f t="shared" si="123"/>
        <v>1.1900184536283214</v>
      </c>
      <c r="AH93" s="17">
        <f t="shared" si="124"/>
        <v>1.481578004781404E-35</v>
      </c>
      <c r="AI93" s="17">
        <f t="shared" si="125"/>
        <v>0.70396442623256994</v>
      </c>
      <c r="AJ93" s="17">
        <f t="shared" si="126"/>
        <v>-3.6406807584024369E-37</v>
      </c>
      <c r="AK93" s="17">
        <f t="shared" si="127"/>
        <v>-1.4484069031843547</v>
      </c>
      <c r="AL93" s="17">
        <f t="shared" si="128"/>
        <v>6.6935721231102099E-2</v>
      </c>
      <c r="AM93" s="17">
        <f t="shared" si="129"/>
        <v>0.19535299825855273</v>
      </c>
      <c r="AN93" s="40">
        <f t="shared" si="130"/>
        <v>1.4630535676787186</v>
      </c>
    </row>
    <row r="94" spans="1:40" ht="18.75" x14ac:dyDescent="0.25">
      <c r="A94" s="55"/>
      <c r="B94" s="3">
        <v>51.3</v>
      </c>
      <c r="C94" s="3">
        <v>9.4499999999999993</v>
      </c>
      <c r="D94" s="3">
        <v>13.57</v>
      </c>
      <c r="E94" s="2">
        <v>50.17</v>
      </c>
      <c r="F94" s="2">
        <v>9.6</v>
      </c>
      <c r="G94" s="2">
        <v>13.52</v>
      </c>
      <c r="H94" s="17">
        <f t="shared" si="98"/>
        <v>16.536245039306838</v>
      </c>
      <c r="I94" s="17">
        <f t="shared" si="99"/>
        <v>16.581628388068523</v>
      </c>
      <c r="J94" s="17">
        <f t="shared" si="100"/>
        <v>16.558936713687679</v>
      </c>
      <c r="K94" s="18">
        <f t="shared" si="101"/>
        <v>0.38492634372675</v>
      </c>
      <c r="L94" s="17">
        <f t="shared" si="102"/>
        <v>51.3</v>
      </c>
      <c r="M94" s="17">
        <f t="shared" si="103"/>
        <v>13.087553948217787</v>
      </c>
      <c r="N94" s="17">
        <f t="shared" si="104"/>
        <v>13.57</v>
      </c>
      <c r="O94" s="17">
        <f t="shared" si="105"/>
        <v>50.17</v>
      </c>
      <c r="P94" s="17">
        <f t="shared" si="106"/>
        <v>13.295292899776801</v>
      </c>
      <c r="Q94" s="17">
        <f t="shared" si="107"/>
        <v>13.52</v>
      </c>
      <c r="R94" s="17">
        <f t="shared" si="108"/>
        <v>18.8528238825782</v>
      </c>
      <c r="S94" s="17">
        <f t="shared" si="109"/>
        <v>18.961941179395513</v>
      </c>
      <c r="T94" s="17">
        <f t="shared" si="110"/>
        <v>46.036820757866778</v>
      </c>
      <c r="U94" s="17">
        <f t="shared" si="111"/>
        <v>45.480116595014934</v>
      </c>
      <c r="V94" s="17">
        <f t="shared" si="112"/>
        <v>-0.55670416285184388</v>
      </c>
      <c r="W94" s="17">
        <f t="shared" si="113"/>
        <v>-1.1299999999999955</v>
      </c>
      <c r="X94" s="17">
        <f t="shared" si="114"/>
        <v>0.1091172968173133</v>
      </c>
      <c r="Y94" s="17">
        <f t="shared" si="115"/>
        <v>-0.18370870292428104</v>
      </c>
      <c r="Z94" s="17">
        <f t="shared" si="116"/>
        <v>50.734999999999999</v>
      </c>
      <c r="AA94" s="17">
        <f t="shared" si="117"/>
        <v>18.907382530986858</v>
      </c>
      <c r="AB94" s="17">
        <f t="shared" si="118"/>
        <v>45.758468676440856</v>
      </c>
      <c r="AC94" s="17">
        <f t="shared" si="119"/>
        <v>0.54022499999999918</v>
      </c>
      <c r="AD94" s="17">
        <f t="shared" si="120"/>
        <v>1.0017879828093106</v>
      </c>
      <c r="AE94" s="17">
        <f t="shared" si="121"/>
        <v>1.8508322138944084</v>
      </c>
      <c r="AF94" s="17">
        <f t="shared" si="122"/>
        <v>0.6736523342410996</v>
      </c>
      <c r="AG94" s="17">
        <f t="shared" si="123"/>
        <v>1.1910550356458303</v>
      </c>
      <c r="AH94" s="17">
        <f t="shared" si="124"/>
        <v>9.1300688507616024E-36</v>
      </c>
      <c r="AI94" s="17">
        <f t="shared" si="125"/>
        <v>0.70421744191773239</v>
      </c>
      <c r="AJ94" s="17">
        <f t="shared" si="126"/>
        <v>-2.2443376406627121E-37</v>
      </c>
      <c r="AK94" s="17">
        <f t="shared" si="127"/>
        <v>-1.12798318545521</v>
      </c>
      <c r="AL94" s="17">
        <f t="shared" si="128"/>
        <v>5.8955801610841498E-2</v>
      </c>
      <c r="AM94" s="17">
        <f t="shared" si="129"/>
        <v>-0.15424031419729314</v>
      </c>
      <c r="AN94" s="40">
        <f t="shared" si="130"/>
        <v>1.1400052314515663</v>
      </c>
    </row>
    <row r="95" spans="1:40" ht="18.75" x14ac:dyDescent="0.25">
      <c r="A95" s="55"/>
      <c r="B95" s="3">
        <v>51.3</v>
      </c>
      <c r="C95" s="3">
        <v>9.4499999999999993</v>
      </c>
      <c r="D95" s="3">
        <v>13.57</v>
      </c>
      <c r="E95" s="2">
        <v>51.6</v>
      </c>
      <c r="F95" s="2">
        <v>10.050000000000001</v>
      </c>
      <c r="G95" s="2">
        <v>14.18</v>
      </c>
      <c r="H95" s="17">
        <f t="shared" si="98"/>
        <v>16.536245039306838</v>
      </c>
      <c r="I95" s="17">
        <f t="shared" si="99"/>
        <v>17.38030206872136</v>
      </c>
      <c r="J95" s="17">
        <f t="shared" si="100"/>
        <v>16.958273554014099</v>
      </c>
      <c r="K95" s="18">
        <f t="shared" si="101"/>
        <v>0.37551410614373959</v>
      </c>
      <c r="L95" s="17">
        <f t="shared" si="102"/>
        <v>51.3</v>
      </c>
      <c r="M95" s="17">
        <f t="shared" si="103"/>
        <v>12.998608303058337</v>
      </c>
      <c r="N95" s="17">
        <f t="shared" si="104"/>
        <v>13.57</v>
      </c>
      <c r="O95" s="17">
        <f t="shared" si="105"/>
        <v>51.6</v>
      </c>
      <c r="P95" s="17">
        <f t="shared" si="106"/>
        <v>13.823916766744583</v>
      </c>
      <c r="Q95" s="17">
        <f t="shared" si="107"/>
        <v>14.18</v>
      </c>
      <c r="R95" s="17">
        <f t="shared" si="108"/>
        <v>18.791187238073523</v>
      </c>
      <c r="S95" s="17">
        <f t="shared" si="109"/>
        <v>19.803360188964952</v>
      </c>
      <c r="T95" s="17">
        <f t="shared" si="110"/>
        <v>46.232028653356792</v>
      </c>
      <c r="U95" s="17">
        <f t="shared" si="111"/>
        <v>45.728504056730749</v>
      </c>
      <c r="V95" s="17">
        <f t="shared" si="112"/>
        <v>-0.50352459662604332</v>
      </c>
      <c r="W95" s="17">
        <f t="shared" si="113"/>
        <v>0.30000000000000426</v>
      </c>
      <c r="X95" s="17">
        <f t="shared" si="114"/>
        <v>1.0121729508914292</v>
      </c>
      <c r="Y95" s="17">
        <f t="shared" si="115"/>
        <v>-0.16952869289852532</v>
      </c>
      <c r="Z95" s="17">
        <f t="shared" si="116"/>
        <v>51.45</v>
      </c>
      <c r="AA95" s="17">
        <f t="shared" si="117"/>
        <v>19.297273713519239</v>
      </c>
      <c r="AB95" s="17">
        <f t="shared" si="118"/>
        <v>45.980266355043767</v>
      </c>
      <c r="AC95" s="17">
        <f t="shared" si="119"/>
        <v>2.102500000000008</v>
      </c>
      <c r="AD95" s="17">
        <f t="shared" si="120"/>
        <v>1.0067082086747525</v>
      </c>
      <c r="AE95" s="17">
        <f t="shared" si="121"/>
        <v>1.8683773171083657</v>
      </c>
      <c r="AF95" s="17">
        <f t="shared" si="122"/>
        <v>0.6724391091871581</v>
      </c>
      <c r="AG95" s="17">
        <f t="shared" si="123"/>
        <v>1.1946436231848945</v>
      </c>
      <c r="AH95" s="17">
        <f t="shared" si="124"/>
        <v>1.074240820240019E-35</v>
      </c>
      <c r="AI95" s="17">
        <f t="shared" si="125"/>
        <v>0.74926696663582204</v>
      </c>
      <c r="AJ95" s="17">
        <f t="shared" si="126"/>
        <v>-2.809607156610324E-37</v>
      </c>
      <c r="AK95" s="17">
        <f t="shared" si="127"/>
        <v>0.29800094745917416</v>
      </c>
      <c r="AL95" s="17">
        <f t="shared" si="128"/>
        <v>0.54173904897215319</v>
      </c>
      <c r="AM95" s="17">
        <f t="shared" si="129"/>
        <v>-0.14190733504822586</v>
      </c>
      <c r="AN95" s="40">
        <f t="shared" si="130"/>
        <v>0.63436854714614266</v>
      </c>
    </row>
    <row r="96" spans="1:40" ht="18.75" x14ac:dyDescent="0.25">
      <c r="A96" s="55"/>
      <c r="B96" s="3">
        <v>52.32</v>
      </c>
      <c r="C96" s="3">
        <v>9.1</v>
      </c>
      <c r="D96" s="3">
        <v>13.47</v>
      </c>
      <c r="E96" s="2">
        <v>49.85</v>
      </c>
      <c r="F96" s="2">
        <v>9.39</v>
      </c>
      <c r="G96" s="2">
        <v>13.82</v>
      </c>
      <c r="H96" s="17">
        <f t="shared" si="98"/>
        <v>16.255795889466626</v>
      </c>
      <c r="I96" s="17">
        <f t="shared" si="99"/>
        <v>16.708216541570199</v>
      </c>
      <c r="J96" s="17">
        <f t="shared" si="100"/>
        <v>16.48200621551841</v>
      </c>
      <c r="K96" s="18">
        <f t="shared" si="101"/>
        <v>0.38669037592351047</v>
      </c>
      <c r="L96" s="17">
        <f t="shared" si="102"/>
        <v>52.32</v>
      </c>
      <c r="M96" s="17">
        <f t="shared" si="103"/>
        <v>12.618882420903946</v>
      </c>
      <c r="N96" s="17">
        <f t="shared" si="104"/>
        <v>13.47</v>
      </c>
      <c r="O96" s="17">
        <f t="shared" si="105"/>
        <v>49.85</v>
      </c>
      <c r="P96" s="17">
        <f t="shared" si="106"/>
        <v>13.021022629921765</v>
      </c>
      <c r="Q96" s="17">
        <f t="shared" si="107"/>
        <v>13.82</v>
      </c>
      <c r="R96" s="17">
        <f t="shared" si="108"/>
        <v>18.457440059569439</v>
      </c>
      <c r="S96" s="17">
        <f t="shared" si="109"/>
        <v>18.987875877225832</v>
      </c>
      <c r="T96" s="17">
        <f t="shared" si="110"/>
        <v>46.868541353612756</v>
      </c>
      <c r="U96" s="17">
        <f t="shared" si="111"/>
        <v>46.705021381360652</v>
      </c>
      <c r="V96" s="17">
        <f t="shared" si="112"/>
        <v>-0.16351997225210368</v>
      </c>
      <c r="W96" s="17">
        <f t="shared" si="113"/>
        <v>-2.4699999999999989</v>
      </c>
      <c r="X96" s="17">
        <f t="shared" si="114"/>
        <v>0.53043581765639303</v>
      </c>
      <c r="Y96" s="17">
        <f t="shared" si="115"/>
        <v>-5.3428373137179103E-2</v>
      </c>
      <c r="Z96" s="17">
        <f t="shared" si="116"/>
        <v>51.085000000000001</v>
      </c>
      <c r="AA96" s="17">
        <f t="shared" si="117"/>
        <v>18.722657968397634</v>
      </c>
      <c r="AB96" s="17">
        <f t="shared" si="118"/>
        <v>46.786781367486704</v>
      </c>
      <c r="AC96" s="17">
        <f t="shared" si="119"/>
        <v>1.1772250000000017</v>
      </c>
      <c r="AD96" s="17">
        <f t="shared" si="120"/>
        <v>1.0038372156759368</v>
      </c>
      <c r="AE96" s="17">
        <f t="shared" si="121"/>
        <v>1.8425196085778937</v>
      </c>
      <c r="AF96" s="17">
        <f t="shared" si="122"/>
        <v>0.66813696047687843</v>
      </c>
      <c r="AG96" s="17">
        <f t="shared" si="123"/>
        <v>1.1876394968058011</v>
      </c>
      <c r="AH96" s="17">
        <f t="shared" si="124"/>
        <v>1.9379652504348665E-35</v>
      </c>
      <c r="AI96" s="17">
        <f t="shared" si="125"/>
        <v>0.68324836607908079</v>
      </c>
      <c r="AJ96" s="17">
        <f t="shared" si="126"/>
        <v>-4.6220213849270533E-37</v>
      </c>
      <c r="AK96" s="17">
        <f t="shared" si="127"/>
        <v>-2.4605583070924673</v>
      </c>
      <c r="AL96" s="17">
        <f t="shared" si="128"/>
        <v>0.28788611811073084</v>
      </c>
      <c r="AM96" s="17">
        <f t="shared" si="129"/>
        <v>-4.4987029549687953E-2</v>
      </c>
      <c r="AN96" s="40">
        <f t="shared" si="130"/>
        <v>2.4777508818342331</v>
      </c>
    </row>
    <row r="97" spans="1:40" ht="18.75" x14ac:dyDescent="0.25">
      <c r="A97" s="55"/>
      <c r="B97" s="3">
        <v>52.32</v>
      </c>
      <c r="C97" s="3">
        <v>9.1</v>
      </c>
      <c r="D97" s="3">
        <v>13.47</v>
      </c>
      <c r="E97" s="2">
        <v>50.17</v>
      </c>
      <c r="F97" s="2">
        <v>9.6</v>
      </c>
      <c r="G97" s="2">
        <v>13.52</v>
      </c>
      <c r="H97" s="17">
        <f t="shared" si="98"/>
        <v>16.255795889466626</v>
      </c>
      <c r="I97" s="17">
        <f t="shared" si="99"/>
        <v>16.581628388068523</v>
      </c>
      <c r="J97" s="17">
        <f t="shared" si="100"/>
        <v>16.418712138767575</v>
      </c>
      <c r="K97" s="18">
        <f t="shared" si="101"/>
        <v>0.38812967501467549</v>
      </c>
      <c r="L97" s="17">
        <f t="shared" si="102"/>
        <v>52.32</v>
      </c>
      <c r="M97" s="17">
        <f t="shared" si="103"/>
        <v>12.631980042633545</v>
      </c>
      <c r="N97" s="17">
        <f t="shared" si="104"/>
        <v>13.47</v>
      </c>
      <c r="O97" s="17">
        <f t="shared" si="105"/>
        <v>50.17</v>
      </c>
      <c r="P97" s="17">
        <f t="shared" si="106"/>
        <v>13.326044880140884</v>
      </c>
      <c r="Q97" s="17">
        <f t="shared" si="107"/>
        <v>13.52</v>
      </c>
      <c r="R97" s="17">
        <f t="shared" si="108"/>
        <v>18.466397044293512</v>
      </c>
      <c r="S97" s="17">
        <f t="shared" si="109"/>
        <v>18.98351580049199</v>
      </c>
      <c r="T97" s="17">
        <f t="shared" si="110"/>
        <v>46.838884228096255</v>
      </c>
      <c r="U97" s="17">
        <f t="shared" si="111"/>
        <v>45.41393868215625</v>
      </c>
      <c r="V97" s="17">
        <f t="shared" si="112"/>
        <v>-1.4249455459400053</v>
      </c>
      <c r="W97" s="17">
        <f t="shared" si="113"/>
        <v>-2.1499999999999986</v>
      </c>
      <c r="X97" s="17">
        <f t="shared" si="114"/>
        <v>0.51711875619847802</v>
      </c>
      <c r="Y97" s="17">
        <f t="shared" si="115"/>
        <v>-0.46563310734077823</v>
      </c>
      <c r="Z97" s="17">
        <f t="shared" si="116"/>
        <v>51.245000000000005</v>
      </c>
      <c r="AA97" s="17">
        <f t="shared" si="117"/>
        <v>18.724956422392751</v>
      </c>
      <c r="AB97" s="17">
        <f t="shared" si="118"/>
        <v>46.126411455126252</v>
      </c>
      <c r="AC97" s="17">
        <f t="shared" si="119"/>
        <v>1.5500250000000113</v>
      </c>
      <c r="AD97" s="17">
        <f t="shared" si="120"/>
        <v>1.0050084814863389</v>
      </c>
      <c r="AE97" s="17">
        <f t="shared" si="121"/>
        <v>1.8426230390076737</v>
      </c>
      <c r="AF97" s="17">
        <f t="shared" si="122"/>
        <v>0.67164692398720449</v>
      </c>
      <c r="AG97" s="17">
        <f t="shared" si="123"/>
        <v>1.1886483907434182</v>
      </c>
      <c r="AH97" s="17">
        <f t="shared" si="124"/>
        <v>1.1956433192534908E-35</v>
      </c>
      <c r="AI97" s="17">
        <f t="shared" si="125"/>
        <v>0.68350769662503608</v>
      </c>
      <c r="AJ97" s="17">
        <f t="shared" si="126"/>
        <v>-2.8526757749808362E-37</v>
      </c>
      <c r="AK97" s="17">
        <f t="shared" si="127"/>
        <v>-2.1392854285371756</v>
      </c>
      <c r="AL97" s="17">
        <f t="shared" si="128"/>
        <v>0.28064272792169537</v>
      </c>
      <c r="AM97" s="17">
        <f t="shared" si="129"/>
        <v>-0.39173325852025642</v>
      </c>
      <c r="AN97" s="40">
        <f t="shared" si="130"/>
        <v>2.1928879203729759</v>
      </c>
    </row>
    <row r="98" spans="1:40" ht="19.5" thickBot="1" x14ac:dyDescent="0.3">
      <c r="A98" s="56"/>
      <c r="B98" s="48">
        <v>52.32</v>
      </c>
      <c r="C98" s="48">
        <v>9.1</v>
      </c>
      <c r="D98" s="48">
        <v>13.47</v>
      </c>
      <c r="E98" s="41">
        <v>51.6</v>
      </c>
      <c r="F98" s="41">
        <v>10.050000000000001</v>
      </c>
      <c r="G98" s="41">
        <v>14.18</v>
      </c>
      <c r="H98" s="29">
        <f t="shared" si="98"/>
        <v>16.255795889466626</v>
      </c>
      <c r="I98" s="29">
        <f t="shared" si="99"/>
        <v>17.38030206872136</v>
      </c>
      <c r="J98" s="29">
        <f t="shared" si="100"/>
        <v>16.818048979093994</v>
      </c>
      <c r="K98" s="42">
        <f t="shared" si="101"/>
        <v>0.37886756894208651</v>
      </c>
      <c r="L98" s="29">
        <f t="shared" si="102"/>
        <v>52.32</v>
      </c>
      <c r="M98" s="29">
        <f t="shared" si="103"/>
        <v>12.547694877372985</v>
      </c>
      <c r="N98" s="29">
        <f t="shared" si="104"/>
        <v>13.47</v>
      </c>
      <c r="O98" s="29">
        <f t="shared" si="105"/>
        <v>51.6</v>
      </c>
      <c r="P98" s="29">
        <f t="shared" si="106"/>
        <v>13.857619067867969</v>
      </c>
      <c r="Q98" s="29">
        <f t="shared" si="107"/>
        <v>14.18</v>
      </c>
      <c r="R98" s="29">
        <f t="shared" si="108"/>
        <v>18.408844253120627</v>
      </c>
      <c r="S98" s="29">
        <f t="shared" si="109"/>
        <v>19.826901074805864</v>
      </c>
      <c r="T98" s="29">
        <f t="shared" si="110"/>
        <v>47.030236439534804</v>
      </c>
      <c r="U98" s="29">
        <f t="shared" si="111"/>
        <v>45.658766809740797</v>
      </c>
      <c r="V98" s="29">
        <f t="shared" si="112"/>
        <v>-1.3714696297940066</v>
      </c>
      <c r="W98" s="29">
        <f t="shared" si="113"/>
        <v>-0.71999999999999886</v>
      </c>
      <c r="X98" s="29">
        <f t="shared" si="114"/>
        <v>1.4180568216852372</v>
      </c>
      <c r="Y98" s="29">
        <f t="shared" si="115"/>
        <v>-0.45729228652569281</v>
      </c>
      <c r="Z98" s="29">
        <f t="shared" si="116"/>
        <v>51.96</v>
      </c>
      <c r="AA98" s="29">
        <f t="shared" si="117"/>
        <v>19.117872663963247</v>
      </c>
      <c r="AB98" s="29">
        <f t="shared" si="118"/>
        <v>46.3445016246378</v>
      </c>
      <c r="AC98" s="29">
        <f t="shared" si="119"/>
        <v>3.8416000000000032</v>
      </c>
      <c r="AD98" s="29">
        <f t="shared" si="120"/>
        <v>1.0118014590315265</v>
      </c>
      <c r="AE98" s="29">
        <f t="shared" si="121"/>
        <v>1.8603042698783461</v>
      </c>
      <c r="AF98" s="29">
        <f t="shared" si="122"/>
        <v>0.67047526232208199</v>
      </c>
      <c r="AG98" s="29">
        <f t="shared" si="123"/>
        <v>1.1922709103411637</v>
      </c>
      <c r="AH98" s="29">
        <f t="shared" si="124"/>
        <v>1.4026124546897809E-35</v>
      </c>
      <c r="AI98" s="29">
        <f t="shared" si="125"/>
        <v>0.72841133067762398</v>
      </c>
      <c r="AJ98" s="29">
        <f t="shared" si="126"/>
        <v>-3.5663318074320373E-37</v>
      </c>
      <c r="AK98" s="29">
        <f t="shared" si="127"/>
        <v>-0.71160205747199312</v>
      </c>
      <c r="AL98" s="29">
        <f t="shared" si="128"/>
        <v>0.7622714437880479</v>
      </c>
      <c r="AM98" s="29">
        <f t="shared" si="129"/>
        <v>-0.38354729831900403</v>
      </c>
      <c r="AN98" s="43">
        <f t="shared" si="130"/>
        <v>1.1111002530199046</v>
      </c>
    </row>
    <row r="99" spans="1:40" ht="18.75" x14ac:dyDescent="0.25">
      <c r="H99" s="17"/>
      <c r="I99" s="17"/>
      <c r="J99" s="17"/>
      <c r="K99" s="18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28"/>
    </row>
    <row r="100" spans="1:40" ht="19.5" thickBot="1" x14ac:dyDescent="0.3">
      <c r="H100" s="17"/>
      <c r="I100" s="17"/>
      <c r="J100" s="17"/>
      <c r="K100" s="18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28"/>
    </row>
    <row r="101" spans="1:40" ht="18.75" x14ac:dyDescent="0.25">
      <c r="A101" s="35" t="s">
        <v>97</v>
      </c>
      <c r="B101" s="44">
        <f>J7</f>
        <v>49.949999999999996</v>
      </c>
      <c r="C101" s="44">
        <f>K7</f>
        <v>8.7799999999999994</v>
      </c>
      <c r="D101" s="44">
        <f>L7</f>
        <v>12.476666666666667</v>
      </c>
      <c r="E101" s="44">
        <f>C7</f>
        <v>62.933333333333337</v>
      </c>
      <c r="F101" s="44">
        <f>D7</f>
        <v>11.166666666666666</v>
      </c>
      <c r="G101" s="44">
        <f>E7</f>
        <v>11.61</v>
      </c>
      <c r="H101" s="36">
        <f t="shared" si="98"/>
        <v>15.256330198023084</v>
      </c>
      <c r="I101" s="36">
        <f t="shared" si="99"/>
        <v>16.108586047336509</v>
      </c>
      <c r="J101" s="36">
        <f t="shared" si="100"/>
        <v>15.682458122679797</v>
      </c>
      <c r="K101" s="37">
        <f t="shared" si="101"/>
        <v>0.4040634189791325</v>
      </c>
      <c r="L101" s="36">
        <f t="shared" si="102"/>
        <v>49.949999999999996</v>
      </c>
      <c r="M101" s="36">
        <f t="shared" si="103"/>
        <v>12.327676818636784</v>
      </c>
      <c r="N101" s="36">
        <f t="shared" si="104"/>
        <v>12.476666666666667</v>
      </c>
      <c r="O101" s="36">
        <f t="shared" si="105"/>
        <v>62.933333333333337</v>
      </c>
      <c r="P101" s="36">
        <f t="shared" si="106"/>
        <v>15.678708178600314</v>
      </c>
      <c r="Q101" s="36">
        <f t="shared" si="107"/>
        <v>11.61</v>
      </c>
      <c r="R101" s="36">
        <f t="shared" si="108"/>
        <v>17.539635881507515</v>
      </c>
      <c r="S101" s="36">
        <f t="shared" si="109"/>
        <v>19.509330848332763</v>
      </c>
      <c r="T101" s="36">
        <f t="shared" si="110"/>
        <v>45.34414887159658</v>
      </c>
      <c r="U101" s="36">
        <f t="shared" si="111"/>
        <v>36.519751012605504</v>
      </c>
      <c r="V101" s="36">
        <f t="shared" si="112"/>
        <v>-8.8243978589910768</v>
      </c>
      <c r="W101" s="36">
        <f t="shared" si="113"/>
        <v>12.983333333333341</v>
      </c>
      <c r="X101" s="36">
        <f t="shared" si="114"/>
        <v>1.9696949668252479</v>
      </c>
      <c r="Y101" s="36">
        <f t="shared" si="115"/>
        <v>-2.8461946567712881</v>
      </c>
      <c r="Z101" s="36">
        <f t="shared" si="116"/>
        <v>56.441666666666663</v>
      </c>
      <c r="AA101" s="36">
        <f t="shared" si="117"/>
        <v>18.524483364920137</v>
      </c>
      <c r="AB101" s="36">
        <f t="shared" si="118"/>
        <v>40.931949942101042</v>
      </c>
      <c r="AC101" s="36">
        <f t="shared" si="119"/>
        <v>41.495069444444397</v>
      </c>
      <c r="AD101" s="36">
        <f t="shared" si="120"/>
        <v>1.0793720517115259</v>
      </c>
      <c r="AE101" s="36">
        <f t="shared" si="121"/>
        <v>1.8336017514214062</v>
      </c>
      <c r="AF101" s="36">
        <f t="shared" si="122"/>
        <v>0.70378448279653527</v>
      </c>
      <c r="AG101" s="36">
        <f t="shared" si="123"/>
        <v>1.1955586591608001</v>
      </c>
      <c r="AH101" s="36">
        <f t="shared" si="124"/>
        <v>2.5504824307108025E-37</v>
      </c>
      <c r="AI101" s="36">
        <f t="shared" si="125"/>
        <v>0.66104420186119006</v>
      </c>
      <c r="AJ101" s="36">
        <f t="shared" si="126"/>
        <v>-5.8851860890914351E-39</v>
      </c>
      <c r="AK101" s="36">
        <f t="shared" si="127"/>
        <v>12.028598769762551</v>
      </c>
      <c r="AL101" s="36">
        <f t="shared" si="128"/>
        <v>1.0742217961443057</v>
      </c>
      <c r="AM101" s="36">
        <f t="shared" si="129"/>
        <v>-2.3806399083497256</v>
      </c>
      <c r="AN101" s="38">
        <f t="shared" si="130"/>
        <v>12.308882451484866</v>
      </c>
    </row>
    <row r="102" spans="1:40" ht="18.75" x14ac:dyDescent="0.25">
      <c r="A102" s="39" t="s">
        <v>107</v>
      </c>
      <c r="B102" s="4">
        <f>J13</f>
        <v>51.543333333333329</v>
      </c>
      <c r="C102" s="4">
        <f>K13</f>
        <v>9.2133333333333329</v>
      </c>
      <c r="D102" s="4">
        <f>L13</f>
        <v>13.51</v>
      </c>
      <c r="E102" s="4">
        <f>C13</f>
        <v>64.010000000000005</v>
      </c>
      <c r="F102" s="4">
        <f>D13</f>
        <v>10.783333333333331</v>
      </c>
      <c r="G102" s="4">
        <f>E13</f>
        <v>11.503333333333332</v>
      </c>
      <c r="H102" s="17">
        <f t="shared" si="98"/>
        <v>16.352541426674662</v>
      </c>
      <c r="I102" s="17">
        <f t="shared" si="99"/>
        <v>15.767274829708382</v>
      </c>
      <c r="J102" s="17">
        <f t="shared" si="100"/>
        <v>16.059908128191523</v>
      </c>
      <c r="K102" s="18">
        <f t="shared" si="101"/>
        <v>0.39608167306976522</v>
      </c>
      <c r="L102" s="17">
        <f t="shared" si="102"/>
        <v>51.543333333333329</v>
      </c>
      <c r="M102" s="17">
        <f t="shared" si="103"/>
        <v>12.862565814549436</v>
      </c>
      <c r="N102" s="17">
        <f t="shared" si="104"/>
        <v>13.51</v>
      </c>
      <c r="O102" s="17">
        <f t="shared" si="105"/>
        <v>64.010000000000005</v>
      </c>
      <c r="P102" s="17">
        <f t="shared" si="106"/>
        <v>15.054414041268965</v>
      </c>
      <c r="Q102" s="17">
        <f t="shared" si="107"/>
        <v>11.503333333333332</v>
      </c>
      <c r="R102" s="17">
        <f t="shared" si="108"/>
        <v>18.65383872916285</v>
      </c>
      <c r="S102" s="17">
        <f t="shared" si="109"/>
        <v>18.946294094195146</v>
      </c>
      <c r="T102" s="17">
        <f t="shared" si="110"/>
        <v>46.406302181994405</v>
      </c>
      <c r="U102" s="17">
        <f t="shared" si="111"/>
        <v>37.38405932822841</v>
      </c>
      <c r="V102" s="17">
        <f t="shared" si="112"/>
        <v>-9.0222428537659951</v>
      </c>
      <c r="W102" s="17">
        <f t="shared" si="113"/>
        <v>12.466666666666676</v>
      </c>
      <c r="X102" s="17">
        <f t="shared" si="114"/>
        <v>0.2924553650322963</v>
      </c>
      <c r="Y102" s="17">
        <f t="shared" si="115"/>
        <v>-2.9572588015844157</v>
      </c>
      <c r="Z102" s="17">
        <f t="shared" si="116"/>
        <v>57.776666666666671</v>
      </c>
      <c r="AA102" s="17">
        <f t="shared" si="117"/>
        <v>18.800066411678998</v>
      </c>
      <c r="AB102" s="17">
        <f t="shared" si="118"/>
        <v>41.895180755111411</v>
      </c>
      <c r="AC102" s="17">
        <f t="shared" si="119"/>
        <v>60.476544444444507</v>
      </c>
      <c r="AD102" s="17">
        <f t="shared" si="120"/>
        <v>1.1011215149033207</v>
      </c>
      <c r="AE102" s="17">
        <f t="shared" si="121"/>
        <v>1.8460029885255549</v>
      </c>
      <c r="AF102" s="17">
        <f t="shared" si="122"/>
        <v>0.69714584159738024</v>
      </c>
      <c r="AG102" s="17">
        <f t="shared" si="123"/>
        <v>1.1965958218098489</v>
      </c>
      <c r="AH102" s="17">
        <f t="shared" si="124"/>
        <v>5.2397564284605504E-37</v>
      </c>
      <c r="AI102" s="17">
        <f t="shared" si="125"/>
        <v>0.69200437193543618</v>
      </c>
      <c r="AJ102" s="17">
        <f t="shared" si="126"/>
        <v>-1.2656898595972849E-38</v>
      </c>
      <c r="AK102" s="17">
        <f t="shared" si="127"/>
        <v>11.321790100306286</v>
      </c>
      <c r="AL102" s="17">
        <f t="shared" si="128"/>
        <v>0.15842626845684965</v>
      </c>
      <c r="AM102" s="17">
        <f t="shared" si="129"/>
        <v>-2.4713932204038347</v>
      </c>
      <c r="AN102" s="40">
        <f t="shared" si="130"/>
        <v>11.589469979588738</v>
      </c>
    </row>
    <row r="103" spans="1:40" ht="18.75" x14ac:dyDescent="0.25">
      <c r="A103" s="39" t="s">
        <v>106</v>
      </c>
      <c r="B103" s="4">
        <f>J19</f>
        <v>50.54</v>
      </c>
      <c r="C103" s="4">
        <f>K19</f>
        <v>9.6800000000000015</v>
      </c>
      <c r="D103" s="4">
        <f>L19</f>
        <v>13.839999999999998</v>
      </c>
      <c r="E103" s="4">
        <f>C19</f>
        <v>62.423333333333325</v>
      </c>
      <c r="F103" s="4">
        <f>D19</f>
        <v>11.183333333333332</v>
      </c>
      <c r="G103" s="4">
        <f>E19</f>
        <v>11.700000000000001</v>
      </c>
      <c r="H103" s="17">
        <f t="shared" si="98"/>
        <v>16.88928654502611</v>
      </c>
      <c r="I103" s="17">
        <f t="shared" si="99"/>
        <v>16.185084011040672</v>
      </c>
      <c r="J103" s="17">
        <f t="shared" si="100"/>
        <v>16.537185278033391</v>
      </c>
      <c r="K103" s="18">
        <f t="shared" si="101"/>
        <v>0.38542673432983987</v>
      </c>
      <c r="L103" s="17">
        <f t="shared" si="102"/>
        <v>50.54</v>
      </c>
      <c r="M103" s="17">
        <f t="shared" si="103"/>
        <v>13.410930788312852</v>
      </c>
      <c r="N103" s="17">
        <f t="shared" si="104"/>
        <v>13.839999999999998</v>
      </c>
      <c r="O103" s="17">
        <f t="shared" si="105"/>
        <v>62.423333333333325</v>
      </c>
      <c r="P103" s="17">
        <f t="shared" si="106"/>
        <v>15.493688978922041</v>
      </c>
      <c r="Q103" s="17">
        <f t="shared" si="107"/>
        <v>11.700000000000001</v>
      </c>
      <c r="R103" s="17">
        <f t="shared" si="108"/>
        <v>19.271706323232451</v>
      </c>
      <c r="S103" s="17">
        <f t="shared" si="109"/>
        <v>19.415055966325987</v>
      </c>
      <c r="T103" s="17">
        <f t="shared" si="110"/>
        <v>45.902054462777407</v>
      </c>
      <c r="U103" s="17">
        <f t="shared" si="111"/>
        <v>37.058138682865462</v>
      </c>
      <c r="V103" s="17">
        <f t="shared" si="112"/>
        <v>-8.8439157799119457</v>
      </c>
      <c r="W103" s="17">
        <f t="shared" si="113"/>
        <v>11.883333333333326</v>
      </c>
      <c r="X103" s="17">
        <f t="shared" si="114"/>
        <v>0.14334964309353637</v>
      </c>
      <c r="Y103" s="17">
        <f t="shared" si="115"/>
        <v>-2.9827726296810835</v>
      </c>
      <c r="Z103" s="17">
        <f t="shared" si="116"/>
        <v>56.481666666666662</v>
      </c>
      <c r="AA103" s="17">
        <f t="shared" si="117"/>
        <v>19.343381144779219</v>
      </c>
      <c r="AB103" s="17">
        <f t="shared" si="118"/>
        <v>41.480096572821438</v>
      </c>
      <c r="AC103" s="17">
        <f t="shared" si="119"/>
        <v>42.012002777777717</v>
      </c>
      <c r="AD103" s="17">
        <f t="shared" si="120"/>
        <v>1.0800251995326895</v>
      </c>
      <c r="AE103" s="17">
        <f t="shared" si="121"/>
        <v>1.8704521515150647</v>
      </c>
      <c r="AF103" s="17">
        <f t="shared" si="122"/>
        <v>0.699964879035472</v>
      </c>
      <c r="AG103" s="17">
        <f t="shared" si="123"/>
        <v>1.2030953116471363</v>
      </c>
      <c r="AH103" s="17">
        <f t="shared" si="124"/>
        <v>3.8434613269464159E-37</v>
      </c>
      <c r="AI103" s="17">
        <f t="shared" si="125"/>
        <v>0.75465995706529376</v>
      </c>
      <c r="AJ103" s="17">
        <f t="shared" si="126"/>
        <v>-1.0124677191321668E-38</v>
      </c>
      <c r="AK103" s="17">
        <f t="shared" si="127"/>
        <v>11.002829691821139</v>
      </c>
      <c r="AL103" s="17">
        <f t="shared" si="128"/>
        <v>7.6639032427225293E-2</v>
      </c>
      <c r="AM103" s="17">
        <f t="shared" si="129"/>
        <v>-2.4792488182814232</v>
      </c>
      <c r="AN103" s="40">
        <f t="shared" si="130"/>
        <v>11.278954272070708</v>
      </c>
    </row>
    <row r="104" spans="1:40" ht="18.75" x14ac:dyDescent="0.25">
      <c r="A104" s="39"/>
      <c r="H104" s="17"/>
      <c r="I104" s="17"/>
      <c r="J104" s="17"/>
      <c r="K104" s="18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40"/>
    </row>
    <row r="105" spans="1:40" ht="18.75" x14ac:dyDescent="0.25">
      <c r="A105" s="55" t="s">
        <v>97</v>
      </c>
      <c r="B105" s="3">
        <v>50.26</v>
      </c>
      <c r="C105" s="3">
        <v>8.5299999999999994</v>
      </c>
      <c r="D105" s="3">
        <v>12.21</v>
      </c>
      <c r="E105" s="3">
        <v>63.47</v>
      </c>
      <c r="F105" s="3">
        <v>10.72</v>
      </c>
      <c r="G105" s="3">
        <v>11.45</v>
      </c>
      <c r="H105" s="17">
        <f t="shared" si="98"/>
        <v>14.894462058093943</v>
      </c>
      <c r="I105" s="17">
        <f t="shared" si="99"/>
        <v>15.685053394872458</v>
      </c>
      <c r="J105" s="17">
        <f t="shared" si="100"/>
        <v>15.289757726483201</v>
      </c>
      <c r="K105" s="18">
        <f t="shared" si="101"/>
        <v>0.41194762214988834</v>
      </c>
      <c r="L105" s="17">
        <f t="shared" si="102"/>
        <v>50.26</v>
      </c>
      <c r="M105" s="17">
        <f t="shared" si="103"/>
        <v>12.043913216938547</v>
      </c>
      <c r="N105" s="17">
        <f t="shared" si="104"/>
        <v>12.21</v>
      </c>
      <c r="O105" s="17">
        <f t="shared" si="105"/>
        <v>63.47</v>
      </c>
      <c r="P105" s="17">
        <f t="shared" si="106"/>
        <v>15.136078509446804</v>
      </c>
      <c r="Q105" s="17">
        <f t="shared" si="107"/>
        <v>11.45</v>
      </c>
      <c r="R105" s="17">
        <f t="shared" si="108"/>
        <v>17.150508609867728</v>
      </c>
      <c r="S105" s="17">
        <f t="shared" si="109"/>
        <v>18.979024544062781</v>
      </c>
      <c r="T105" s="17">
        <f t="shared" si="110"/>
        <v>45.392345881515965</v>
      </c>
      <c r="U105" s="17">
        <f t="shared" si="111"/>
        <v>37.106437880029127</v>
      </c>
      <c r="V105" s="17">
        <f t="shared" si="112"/>
        <v>-8.2859080014868383</v>
      </c>
      <c r="W105" s="17">
        <f t="shared" si="113"/>
        <v>13.21</v>
      </c>
      <c r="X105" s="17">
        <f t="shared" si="114"/>
        <v>1.8285159341950532</v>
      </c>
      <c r="Y105" s="17">
        <f t="shared" si="115"/>
        <v>-2.6068401705105528</v>
      </c>
      <c r="Z105" s="17">
        <f t="shared" si="116"/>
        <v>56.864999999999995</v>
      </c>
      <c r="AA105" s="17">
        <f t="shared" si="117"/>
        <v>18.064766576965255</v>
      </c>
      <c r="AB105" s="17">
        <f t="shared" si="118"/>
        <v>41.249391880772549</v>
      </c>
      <c r="AC105" s="17">
        <f t="shared" si="119"/>
        <v>47.128224999999929</v>
      </c>
      <c r="AD105" s="17">
        <f t="shared" si="120"/>
        <v>1.086281911971946</v>
      </c>
      <c r="AE105" s="17">
        <f t="shared" si="121"/>
        <v>1.8129144959634365</v>
      </c>
      <c r="AF105" s="17">
        <f t="shared" si="122"/>
        <v>0.70155887347395984</v>
      </c>
      <c r="AG105" s="17">
        <f t="shared" si="123"/>
        <v>1.1901024593395868</v>
      </c>
      <c r="AH105" s="17">
        <f t="shared" si="124"/>
        <v>3.234553667806514E-37</v>
      </c>
      <c r="AI105" s="17">
        <f t="shared" si="125"/>
        <v>0.61079154566766447</v>
      </c>
      <c r="AJ105" s="17">
        <f t="shared" si="126"/>
        <v>-6.8962777052486299E-39</v>
      </c>
      <c r="AK105" s="17">
        <f t="shared" si="127"/>
        <v>12.160747458290697</v>
      </c>
      <c r="AL105" s="17">
        <f t="shared" si="128"/>
        <v>1.0086057220383831</v>
      </c>
      <c r="AM105" s="17">
        <f t="shared" si="129"/>
        <v>-2.1904333950852801</v>
      </c>
      <c r="AN105" s="40">
        <f t="shared" si="130"/>
        <v>12.397542607515291</v>
      </c>
    </row>
    <row r="106" spans="1:40" ht="18.75" x14ac:dyDescent="0.25">
      <c r="A106" s="55"/>
      <c r="B106" s="3">
        <v>50.26</v>
      </c>
      <c r="C106" s="3">
        <v>8.5299999999999994</v>
      </c>
      <c r="D106" s="3">
        <v>12.21</v>
      </c>
      <c r="E106" s="3">
        <v>62.94</v>
      </c>
      <c r="F106" s="3">
        <v>11.21</v>
      </c>
      <c r="G106" s="3">
        <v>11.65</v>
      </c>
      <c r="H106" s="17">
        <f t="shared" si="98"/>
        <v>14.894462058093943</v>
      </c>
      <c r="I106" s="17">
        <f t="shared" si="99"/>
        <v>16.167454963598942</v>
      </c>
      <c r="J106" s="17">
        <f t="shared" si="100"/>
        <v>15.530958510846443</v>
      </c>
      <c r="K106" s="18">
        <f t="shared" si="101"/>
        <v>0.40715586189176028</v>
      </c>
      <c r="L106" s="17">
        <f t="shared" si="102"/>
        <v>50.26</v>
      </c>
      <c r="M106" s="17">
        <f t="shared" si="103"/>
        <v>12.003039501936716</v>
      </c>
      <c r="N106" s="17">
        <f t="shared" si="104"/>
        <v>12.21</v>
      </c>
      <c r="O106" s="17">
        <f t="shared" si="105"/>
        <v>62.94</v>
      </c>
      <c r="P106" s="17">
        <f t="shared" si="106"/>
        <v>15.774217211806635</v>
      </c>
      <c r="Q106" s="17">
        <f t="shared" si="107"/>
        <v>11.65</v>
      </c>
      <c r="R106" s="17">
        <f t="shared" si="108"/>
        <v>17.121829846282591</v>
      </c>
      <c r="S106" s="17">
        <f t="shared" si="109"/>
        <v>19.609906390527637</v>
      </c>
      <c r="T106" s="17">
        <f t="shared" si="110"/>
        <v>45.489722667737489</v>
      </c>
      <c r="U106" s="17">
        <f t="shared" si="111"/>
        <v>36.447608392536843</v>
      </c>
      <c r="V106" s="17">
        <f t="shared" si="112"/>
        <v>-9.042114275200646</v>
      </c>
      <c r="W106" s="17">
        <f t="shared" si="113"/>
        <v>12.68</v>
      </c>
      <c r="X106" s="17">
        <f t="shared" si="114"/>
        <v>2.4880765442450468</v>
      </c>
      <c r="Y106" s="17">
        <f t="shared" si="115"/>
        <v>-2.8887465152549017</v>
      </c>
      <c r="Z106" s="17">
        <f t="shared" si="116"/>
        <v>56.599999999999994</v>
      </c>
      <c r="AA106" s="17">
        <f t="shared" si="117"/>
        <v>18.365868118405114</v>
      </c>
      <c r="AB106" s="17">
        <f t="shared" si="118"/>
        <v>40.968665530137166</v>
      </c>
      <c r="AC106" s="17">
        <f t="shared" si="119"/>
        <v>43.559999999999924</v>
      </c>
      <c r="AD106" s="17">
        <f t="shared" si="120"/>
        <v>1.081957213814045</v>
      </c>
      <c r="AE106" s="17">
        <f t="shared" si="121"/>
        <v>1.82646406532823</v>
      </c>
      <c r="AF106" s="17">
        <f t="shared" si="122"/>
        <v>0.70352513355000623</v>
      </c>
      <c r="AG106" s="17">
        <f t="shared" si="123"/>
        <v>1.1938127473114415</v>
      </c>
      <c r="AH106" s="17">
        <f t="shared" si="124"/>
        <v>2.6215899908753119E-37</v>
      </c>
      <c r="AI106" s="17">
        <f t="shared" si="125"/>
        <v>0.64350144756092742</v>
      </c>
      <c r="AJ106" s="17">
        <f t="shared" si="126"/>
        <v>-5.8887302638209519E-39</v>
      </c>
      <c r="AK106" s="17">
        <f t="shared" si="127"/>
        <v>11.719502248431148</v>
      </c>
      <c r="AL106" s="17">
        <f t="shared" si="128"/>
        <v>1.3622367893659708</v>
      </c>
      <c r="AM106" s="17">
        <f t="shared" si="129"/>
        <v>-2.4197651782162501</v>
      </c>
      <c r="AN106" s="40">
        <f t="shared" si="130"/>
        <v>12.043989602245293</v>
      </c>
    </row>
    <row r="107" spans="1:40" ht="18.75" x14ac:dyDescent="0.25">
      <c r="A107" s="55"/>
      <c r="B107" s="3">
        <v>50.26</v>
      </c>
      <c r="C107" s="3">
        <v>8.5299999999999994</v>
      </c>
      <c r="D107" s="3">
        <v>12.21</v>
      </c>
      <c r="E107" s="3">
        <v>62.39</v>
      </c>
      <c r="F107" s="3">
        <v>11.57</v>
      </c>
      <c r="G107" s="3">
        <v>11.73</v>
      </c>
      <c r="H107" s="17">
        <f t="shared" si="98"/>
        <v>14.894462058093943</v>
      </c>
      <c r="I107" s="17">
        <f t="shared" si="99"/>
        <v>16.475976450577974</v>
      </c>
      <c r="J107" s="17">
        <f t="shared" si="100"/>
        <v>15.685219254335959</v>
      </c>
      <c r="K107" s="18">
        <f t="shared" si="101"/>
        <v>0.40400646610788782</v>
      </c>
      <c r="L107" s="17">
        <f t="shared" si="102"/>
        <v>50.26</v>
      </c>
      <c r="M107" s="17">
        <f t="shared" si="103"/>
        <v>11.976175155900281</v>
      </c>
      <c r="N107" s="17">
        <f t="shared" si="104"/>
        <v>12.21</v>
      </c>
      <c r="O107" s="17">
        <f t="shared" si="105"/>
        <v>62.39</v>
      </c>
      <c r="P107" s="17">
        <f t="shared" si="106"/>
        <v>16.244354812868263</v>
      </c>
      <c r="Q107" s="17">
        <f t="shared" si="107"/>
        <v>11.73</v>
      </c>
      <c r="R107" s="17">
        <f t="shared" si="108"/>
        <v>17.103007670138112</v>
      </c>
      <c r="S107" s="17">
        <f t="shared" si="109"/>
        <v>20.036765289995198</v>
      </c>
      <c r="T107" s="17">
        <f t="shared" si="110"/>
        <v>45.553901526894556</v>
      </c>
      <c r="U107" s="17">
        <f t="shared" si="111"/>
        <v>35.832937736616948</v>
      </c>
      <c r="V107" s="17">
        <f t="shared" si="112"/>
        <v>-9.720963790277608</v>
      </c>
      <c r="W107" s="17">
        <f t="shared" si="113"/>
        <v>12.130000000000003</v>
      </c>
      <c r="X107" s="17">
        <f t="shared" si="114"/>
        <v>2.9337576198570865</v>
      </c>
      <c r="Y107" s="17">
        <f t="shared" si="115"/>
        <v>-3.1370087363738444</v>
      </c>
      <c r="Z107" s="17">
        <f t="shared" si="116"/>
        <v>56.325000000000003</v>
      </c>
      <c r="AA107" s="17">
        <f t="shared" si="117"/>
        <v>18.569886480066657</v>
      </c>
      <c r="AB107" s="17">
        <f t="shared" si="118"/>
        <v>40.693419631755752</v>
      </c>
      <c r="AC107" s="17">
        <f t="shared" si="119"/>
        <v>40.005625000000038</v>
      </c>
      <c r="AD107" s="17">
        <f t="shared" si="120"/>
        <v>1.0774669285126393</v>
      </c>
      <c r="AE107" s="17">
        <f t="shared" si="121"/>
        <v>1.8356448916029995</v>
      </c>
      <c r="AF107" s="17">
        <f t="shared" si="122"/>
        <v>0.70548184285750226</v>
      </c>
      <c r="AG107" s="17">
        <f t="shared" si="123"/>
        <v>1.1965107660341805</v>
      </c>
      <c r="AH107" s="17">
        <f t="shared" si="124"/>
        <v>2.1329970495848802E-37</v>
      </c>
      <c r="AI107" s="17">
        <f t="shared" si="125"/>
        <v>0.66610376456586495</v>
      </c>
      <c r="AJ107" s="17">
        <f t="shared" si="126"/>
        <v>-4.9595184029635605E-39</v>
      </c>
      <c r="AK107" s="17">
        <f t="shared" si="127"/>
        <v>11.257886139247486</v>
      </c>
      <c r="AL107" s="17">
        <f t="shared" si="128"/>
        <v>1.598216318023878</v>
      </c>
      <c r="AM107" s="17">
        <f t="shared" si="129"/>
        <v>-2.6217973339023262</v>
      </c>
      <c r="AN107" s="40">
        <f t="shared" si="130"/>
        <v>11.669109519732679</v>
      </c>
    </row>
    <row r="108" spans="1:40" ht="18.75" x14ac:dyDescent="0.25">
      <c r="A108" s="55"/>
      <c r="B108" s="3">
        <v>50.36</v>
      </c>
      <c r="C108" s="3">
        <v>9.0299999999999994</v>
      </c>
      <c r="D108" s="3">
        <v>12.39</v>
      </c>
      <c r="E108" s="3">
        <v>63.47</v>
      </c>
      <c r="F108" s="3">
        <v>10.72</v>
      </c>
      <c r="G108" s="3">
        <v>11.45</v>
      </c>
      <c r="H108" s="17">
        <f t="shared" si="98"/>
        <v>15.331438288692944</v>
      </c>
      <c r="I108" s="17">
        <f t="shared" si="99"/>
        <v>15.685053394872458</v>
      </c>
      <c r="J108" s="17">
        <f t="shared" si="100"/>
        <v>15.508245841782701</v>
      </c>
      <c r="K108" s="18">
        <f t="shared" si="101"/>
        <v>0.40761397656279791</v>
      </c>
      <c r="L108" s="17">
        <f t="shared" si="102"/>
        <v>50.36</v>
      </c>
      <c r="M108" s="17">
        <f t="shared" si="103"/>
        <v>12.710754208362065</v>
      </c>
      <c r="N108" s="17">
        <f t="shared" si="104"/>
        <v>12.39</v>
      </c>
      <c r="O108" s="17">
        <f t="shared" si="105"/>
        <v>63.47</v>
      </c>
      <c r="P108" s="17">
        <f t="shared" si="106"/>
        <v>15.089621828753195</v>
      </c>
      <c r="Q108" s="17">
        <f t="shared" si="107"/>
        <v>11.45</v>
      </c>
      <c r="R108" s="17">
        <f t="shared" si="108"/>
        <v>17.750362603208814</v>
      </c>
      <c r="S108" s="17">
        <f t="shared" si="109"/>
        <v>18.941995326120871</v>
      </c>
      <c r="T108" s="17">
        <f t="shared" si="110"/>
        <v>44.267876095996982</v>
      </c>
      <c r="U108" s="17">
        <f t="shared" si="111"/>
        <v>37.19121464525643</v>
      </c>
      <c r="V108" s="17">
        <f t="shared" si="112"/>
        <v>-7.0766614507405521</v>
      </c>
      <c r="W108" s="17">
        <f t="shared" si="113"/>
        <v>13.11</v>
      </c>
      <c r="X108" s="17">
        <f t="shared" si="114"/>
        <v>1.1916327229120576</v>
      </c>
      <c r="Y108" s="17">
        <f t="shared" si="115"/>
        <v>-2.2633211458011333</v>
      </c>
      <c r="Z108" s="17">
        <f t="shared" si="116"/>
        <v>56.914999999999999</v>
      </c>
      <c r="AA108" s="17">
        <f t="shared" si="117"/>
        <v>18.346178964664844</v>
      </c>
      <c r="AB108" s="17">
        <f t="shared" si="118"/>
        <v>40.72954537062671</v>
      </c>
      <c r="AC108" s="17">
        <f t="shared" si="119"/>
        <v>47.817224999999986</v>
      </c>
      <c r="AD108" s="17">
        <f t="shared" si="120"/>
        <v>1.0870974861659899</v>
      </c>
      <c r="AE108" s="17">
        <f t="shared" si="121"/>
        <v>1.825578053409918</v>
      </c>
      <c r="AF108" s="17">
        <f t="shared" si="122"/>
        <v>0.70522338324966216</v>
      </c>
      <c r="AG108" s="17">
        <f t="shared" si="123"/>
        <v>1.1940723159874709</v>
      </c>
      <c r="AH108" s="17">
        <f t="shared" si="124"/>
        <v>2.1915572470228709E-37</v>
      </c>
      <c r="AI108" s="17">
        <f t="shared" si="125"/>
        <v>0.64133851749777948</v>
      </c>
      <c r="AJ108" s="17">
        <f t="shared" si="126"/>
        <v>-4.9062255117630045E-39</v>
      </c>
      <c r="AK108" s="17">
        <f t="shared" si="127"/>
        <v>12.059636018694851</v>
      </c>
      <c r="AL108" s="17">
        <f t="shared" si="128"/>
        <v>0.65274268645279698</v>
      </c>
      <c r="AM108" s="17">
        <f t="shared" si="129"/>
        <v>-1.8954640481128797</v>
      </c>
      <c r="AN108" s="40">
        <f t="shared" si="130"/>
        <v>12.225124861358605</v>
      </c>
    </row>
    <row r="109" spans="1:40" ht="18.75" x14ac:dyDescent="0.25">
      <c r="A109" s="55"/>
      <c r="B109" s="3">
        <v>50.36</v>
      </c>
      <c r="C109" s="3">
        <v>9.0299999999999994</v>
      </c>
      <c r="D109" s="3">
        <v>12.39</v>
      </c>
      <c r="E109" s="3">
        <v>62.94</v>
      </c>
      <c r="F109" s="3">
        <v>11.21</v>
      </c>
      <c r="G109" s="3">
        <v>11.65</v>
      </c>
      <c r="H109" s="17">
        <f t="shared" si="98"/>
        <v>15.331438288692944</v>
      </c>
      <c r="I109" s="17">
        <f t="shared" si="99"/>
        <v>16.167454963598942</v>
      </c>
      <c r="J109" s="17">
        <f t="shared" si="100"/>
        <v>15.749446626145943</v>
      </c>
      <c r="K109" s="18">
        <f t="shared" si="101"/>
        <v>0.40267569355054644</v>
      </c>
      <c r="L109" s="17">
        <f t="shared" si="102"/>
        <v>50.36</v>
      </c>
      <c r="M109" s="17">
        <f t="shared" si="103"/>
        <v>12.666161512761434</v>
      </c>
      <c r="N109" s="17">
        <f t="shared" si="104"/>
        <v>12.39</v>
      </c>
      <c r="O109" s="17">
        <f t="shared" si="105"/>
        <v>62.94</v>
      </c>
      <c r="P109" s="17">
        <f t="shared" si="106"/>
        <v>15.723994524701627</v>
      </c>
      <c r="Q109" s="17">
        <f t="shared" si="107"/>
        <v>11.65</v>
      </c>
      <c r="R109" s="17">
        <f t="shared" si="108"/>
        <v>17.71845781853937</v>
      </c>
      <c r="S109" s="17">
        <f t="shared" si="109"/>
        <v>19.569529984464285</v>
      </c>
      <c r="T109" s="17">
        <f t="shared" si="110"/>
        <v>44.368528636222294</v>
      </c>
      <c r="U109" s="17">
        <f t="shared" si="111"/>
        <v>36.53496439580676</v>
      </c>
      <c r="V109" s="17">
        <f t="shared" si="112"/>
        <v>-7.8335642404155337</v>
      </c>
      <c r="W109" s="17">
        <f t="shared" si="113"/>
        <v>12.579999999999998</v>
      </c>
      <c r="X109" s="17">
        <f t="shared" si="114"/>
        <v>1.851072165924915</v>
      </c>
      <c r="Y109" s="17">
        <f t="shared" si="115"/>
        <v>-2.5439093076305359</v>
      </c>
      <c r="Z109" s="17">
        <f t="shared" si="116"/>
        <v>56.65</v>
      </c>
      <c r="AA109" s="17">
        <f t="shared" si="117"/>
        <v>18.64399390150183</v>
      </c>
      <c r="AB109" s="17">
        <f t="shared" si="118"/>
        <v>40.451746516014524</v>
      </c>
      <c r="AC109" s="17">
        <f t="shared" si="119"/>
        <v>44.222499999999982</v>
      </c>
      <c r="AD109" s="17">
        <f t="shared" si="120"/>
        <v>1.0827734288387363</v>
      </c>
      <c r="AE109" s="17">
        <f t="shared" si="121"/>
        <v>1.8389797255675822</v>
      </c>
      <c r="AF109" s="17">
        <f t="shared" si="122"/>
        <v>0.70722377464790287</v>
      </c>
      <c r="AG109" s="17">
        <f t="shared" si="123"/>
        <v>1.197782136122989</v>
      </c>
      <c r="AH109" s="17">
        <f t="shared" si="124"/>
        <v>1.779322515565777E-37</v>
      </c>
      <c r="AI109" s="17">
        <f t="shared" si="125"/>
        <v>0.67439748170387859</v>
      </c>
      <c r="AJ109" s="17">
        <f t="shared" si="126"/>
        <v>-4.1886876619335688E-39</v>
      </c>
      <c r="AK109" s="17">
        <f t="shared" si="127"/>
        <v>11.618312441866923</v>
      </c>
      <c r="AL109" s="17">
        <f t="shared" si="128"/>
        <v>1.0065756246190265</v>
      </c>
      <c r="AM109" s="17">
        <f t="shared" si="129"/>
        <v>-2.1238497644193668</v>
      </c>
      <c r="AN109" s="40">
        <f t="shared" si="130"/>
        <v>11.853654133082385</v>
      </c>
    </row>
    <row r="110" spans="1:40" ht="18.75" x14ac:dyDescent="0.25">
      <c r="A110" s="55"/>
      <c r="B110" s="3">
        <v>50.36</v>
      </c>
      <c r="C110" s="3">
        <v>9.0299999999999994</v>
      </c>
      <c r="D110" s="3">
        <v>12.39</v>
      </c>
      <c r="E110" s="3">
        <v>62.39</v>
      </c>
      <c r="F110" s="3">
        <v>11.57</v>
      </c>
      <c r="G110" s="3">
        <v>11.73</v>
      </c>
      <c r="H110" s="17">
        <f t="shared" si="98"/>
        <v>15.331438288692944</v>
      </c>
      <c r="I110" s="17">
        <f t="shared" si="99"/>
        <v>16.475976450577974</v>
      </c>
      <c r="J110" s="17">
        <f t="shared" si="100"/>
        <v>15.903707369635459</v>
      </c>
      <c r="K110" s="18">
        <f t="shared" si="101"/>
        <v>0.39943266794955445</v>
      </c>
      <c r="L110" s="17">
        <f t="shared" si="102"/>
        <v>50.36</v>
      </c>
      <c r="M110" s="17">
        <f t="shared" si="103"/>
        <v>12.636876991584474</v>
      </c>
      <c r="N110" s="17">
        <f t="shared" si="104"/>
        <v>12.39</v>
      </c>
      <c r="O110" s="17">
        <f t="shared" si="105"/>
        <v>62.39</v>
      </c>
      <c r="P110" s="17">
        <f t="shared" si="106"/>
        <v>16.191435968176343</v>
      </c>
      <c r="Q110" s="17">
        <f t="shared" si="107"/>
        <v>11.73</v>
      </c>
      <c r="R110" s="17">
        <f t="shared" si="108"/>
        <v>17.69753542447188</v>
      </c>
      <c r="S110" s="17">
        <f t="shared" si="109"/>
        <v>19.993886533427027</v>
      </c>
      <c r="T110" s="17">
        <f t="shared" si="110"/>
        <v>44.434825571670324</v>
      </c>
      <c r="U110" s="17">
        <f t="shared" si="111"/>
        <v>35.921715937261951</v>
      </c>
      <c r="V110" s="17">
        <f t="shared" si="112"/>
        <v>-8.513109634408373</v>
      </c>
      <c r="W110" s="17">
        <f t="shared" si="113"/>
        <v>12.030000000000001</v>
      </c>
      <c r="X110" s="17">
        <f t="shared" si="114"/>
        <v>2.2963511089551467</v>
      </c>
      <c r="Y110" s="17">
        <f t="shared" si="115"/>
        <v>-2.7923576243866588</v>
      </c>
      <c r="Z110" s="17">
        <f t="shared" si="116"/>
        <v>56.375</v>
      </c>
      <c r="AA110" s="17">
        <f t="shared" si="117"/>
        <v>18.845710978949455</v>
      </c>
      <c r="AB110" s="17">
        <f t="shared" si="118"/>
        <v>40.178270754466141</v>
      </c>
      <c r="AC110" s="17">
        <f t="shared" si="119"/>
        <v>40.640625</v>
      </c>
      <c r="AD110" s="17">
        <f t="shared" si="120"/>
        <v>1.0782834222148461</v>
      </c>
      <c r="AE110" s="17">
        <f t="shared" si="121"/>
        <v>1.8480569940527256</v>
      </c>
      <c r="AF110" s="17">
        <f t="shared" si="122"/>
        <v>0.70922226236247288</v>
      </c>
      <c r="AG110" s="17">
        <f t="shared" si="123"/>
        <v>1.2004869666447975</v>
      </c>
      <c r="AH110" s="17">
        <f t="shared" si="124"/>
        <v>1.448972350044153E-37</v>
      </c>
      <c r="AI110" s="17">
        <f t="shared" si="125"/>
        <v>0.6971885544464872</v>
      </c>
      <c r="AJ110" s="17">
        <f t="shared" si="126"/>
        <v>-3.5262874394772914E-39</v>
      </c>
      <c r="AK110" s="17">
        <f t="shared" si="127"/>
        <v>11.156621489450151</v>
      </c>
      <c r="AL110" s="17">
        <f t="shared" si="128"/>
        <v>1.2425759142413284</v>
      </c>
      <c r="AM110" s="17">
        <f t="shared" si="129"/>
        <v>-2.3260207748784891</v>
      </c>
      <c r="AN110" s="40">
        <f t="shared" si="130"/>
        <v>11.464055591573164</v>
      </c>
    </row>
    <row r="111" spans="1:40" ht="18.75" x14ac:dyDescent="0.25">
      <c r="A111" s="55"/>
      <c r="B111" s="3">
        <v>49.23</v>
      </c>
      <c r="C111" s="3">
        <v>8.7799999999999994</v>
      </c>
      <c r="D111" s="3">
        <v>12.83</v>
      </c>
      <c r="E111" s="3">
        <v>63.47</v>
      </c>
      <c r="F111" s="3">
        <v>10.72</v>
      </c>
      <c r="G111" s="3">
        <v>11.45</v>
      </c>
      <c r="H111" s="17">
        <f t="shared" si="98"/>
        <v>15.546616995346607</v>
      </c>
      <c r="I111" s="17">
        <f t="shared" si="99"/>
        <v>15.685053394872458</v>
      </c>
      <c r="J111" s="17">
        <f t="shared" si="100"/>
        <v>15.615835195109533</v>
      </c>
      <c r="K111" s="18">
        <f t="shared" si="101"/>
        <v>0.40543120167610103</v>
      </c>
      <c r="L111" s="17">
        <f t="shared" si="102"/>
        <v>49.23</v>
      </c>
      <c r="M111" s="17">
        <f t="shared" si="103"/>
        <v>12.339685950716166</v>
      </c>
      <c r="N111" s="17">
        <f t="shared" si="104"/>
        <v>12.83</v>
      </c>
      <c r="O111" s="17">
        <f t="shared" si="105"/>
        <v>63.47</v>
      </c>
      <c r="P111" s="17">
        <f t="shared" si="106"/>
        <v>15.066222481967804</v>
      </c>
      <c r="Q111" s="17">
        <f t="shared" si="107"/>
        <v>11.45</v>
      </c>
      <c r="R111" s="17">
        <f t="shared" si="108"/>
        <v>17.8010322555267</v>
      </c>
      <c r="S111" s="17">
        <f t="shared" si="109"/>
        <v>18.923360163463361</v>
      </c>
      <c r="T111" s="17">
        <f t="shared" si="110"/>
        <v>46.11600013292751</v>
      </c>
      <c r="U111" s="17">
        <f t="shared" si="111"/>
        <v>37.234040684732939</v>
      </c>
      <c r="V111" s="17">
        <f t="shared" si="112"/>
        <v>-8.8819594481945714</v>
      </c>
      <c r="W111" s="17">
        <f t="shared" si="113"/>
        <v>14.240000000000002</v>
      </c>
      <c r="X111" s="17">
        <f t="shared" si="114"/>
        <v>1.1223279079366613</v>
      </c>
      <c r="Y111" s="17">
        <f t="shared" si="115"/>
        <v>-2.8423197433287193</v>
      </c>
      <c r="Z111" s="17">
        <f t="shared" si="116"/>
        <v>56.349999999999994</v>
      </c>
      <c r="AA111" s="17">
        <f t="shared" si="117"/>
        <v>18.362196209495032</v>
      </c>
      <c r="AB111" s="17">
        <f t="shared" si="118"/>
        <v>41.675020408830221</v>
      </c>
      <c r="AC111" s="17">
        <f t="shared" si="119"/>
        <v>40.322499999999927</v>
      </c>
      <c r="AD111" s="17">
        <f t="shared" si="120"/>
        <v>1.0778751764315955</v>
      </c>
      <c r="AE111" s="17">
        <f t="shared" si="121"/>
        <v>1.8262988294272764</v>
      </c>
      <c r="AF111" s="17">
        <f t="shared" si="122"/>
        <v>0.69863329697607368</v>
      </c>
      <c r="AG111" s="17">
        <f t="shared" si="123"/>
        <v>1.1924266251634161</v>
      </c>
      <c r="AH111" s="17">
        <f t="shared" si="124"/>
        <v>4.4458543734246025E-37</v>
      </c>
      <c r="AI111" s="17">
        <f t="shared" si="125"/>
        <v>0.64309782490220513</v>
      </c>
      <c r="AJ111" s="17">
        <f t="shared" si="126"/>
        <v>-9.9802090195090083E-39</v>
      </c>
      <c r="AK111" s="17">
        <f t="shared" si="127"/>
        <v>13.211177241452788</v>
      </c>
      <c r="AL111" s="17">
        <f t="shared" si="128"/>
        <v>0.6145368380313867</v>
      </c>
      <c r="AM111" s="17">
        <f t="shared" si="129"/>
        <v>-2.3836433063033908</v>
      </c>
      <c r="AN111" s="40">
        <f t="shared" si="130"/>
        <v>13.438549588480994</v>
      </c>
    </row>
    <row r="112" spans="1:40" ht="18.75" x14ac:dyDescent="0.25">
      <c r="A112" s="55"/>
      <c r="B112" s="3">
        <v>49.23</v>
      </c>
      <c r="C112" s="3">
        <v>8.7799999999999994</v>
      </c>
      <c r="D112" s="3">
        <v>12.83</v>
      </c>
      <c r="E112" s="3">
        <v>62.94</v>
      </c>
      <c r="F112" s="3">
        <v>11.21</v>
      </c>
      <c r="G112" s="3">
        <v>11.65</v>
      </c>
      <c r="H112" s="17">
        <f t="shared" si="98"/>
        <v>15.546616995346607</v>
      </c>
      <c r="I112" s="17">
        <f t="shared" si="99"/>
        <v>16.167454963598942</v>
      </c>
      <c r="J112" s="17">
        <f t="shared" si="100"/>
        <v>15.857035979472775</v>
      </c>
      <c r="K112" s="18">
        <f t="shared" si="101"/>
        <v>0.4004208063867486</v>
      </c>
      <c r="L112" s="17">
        <f t="shared" si="102"/>
        <v>49.23</v>
      </c>
      <c r="M112" s="17">
        <f t="shared" si="103"/>
        <v>12.29569468007565</v>
      </c>
      <c r="N112" s="17">
        <f t="shared" si="104"/>
        <v>12.83</v>
      </c>
      <c r="O112" s="17">
        <f t="shared" si="105"/>
        <v>62.94</v>
      </c>
      <c r="P112" s="17">
        <f t="shared" si="106"/>
        <v>15.698717239595451</v>
      </c>
      <c r="Q112" s="17">
        <f t="shared" si="107"/>
        <v>11.65</v>
      </c>
      <c r="R112" s="17">
        <f t="shared" si="108"/>
        <v>17.770565766616453</v>
      </c>
      <c r="S112" s="17">
        <f t="shared" si="109"/>
        <v>19.549225636039179</v>
      </c>
      <c r="T112" s="17">
        <f t="shared" si="110"/>
        <v>46.218228066850436</v>
      </c>
      <c r="U112" s="17">
        <f t="shared" si="111"/>
        <v>36.579067491369329</v>
      </c>
      <c r="V112" s="17">
        <f t="shared" si="112"/>
        <v>-9.6391605754811067</v>
      </c>
      <c r="W112" s="17">
        <f t="shared" si="113"/>
        <v>13.71</v>
      </c>
      <c r="X112" s="17">
        <f t="shared" si="114"/>
        <v>1.7786598694227251</v>
      </c>
      <c r="Y112" s="17">
        <f t="shared" si="115"/>
        <v>-3.1319852505249508</v>
      </c>
      <c r="Z112" s="17">
        <f t="shared" si="116"/>
        <v>56.084999999999994</v>
      </c>
      <c r="AA112" s="17">
        <f t="shared" si="117"/>
        <v>18.659895701327816</v>
      </c>
      <c r="AB112" s="17">
        <f t="shared" si="118"/>
        <v>41.398647779109879</v>
      </c>
      <c r="AC112" s="17">
        <f t="shared" si="119"/>
        <v>37.027224999999923</v>
      </c>
      <c r="AD112" s="17">
        <f t="shared" si="120"/>
        <v>1.0735480740627021</v>
      </c>
      <c r="AE112" s="17">
        <f t="shared" si="121"/>
        <v>1.8396953065597517</v>
      </c>
      <c r="AF112" s="17">
        <f t="shared" si="122"/>
        <v>0.70052539012128967</v>
      </c>
      <c r="AG112" s="17">
        <f t="shared" si="123"/>
        <v>1.1960759607369287</v>
      </c>
      <c r="AH112" s="17">
        <f t="shared" si="124"/>
        <v>3.6164721532353111E-37</v>
      </c>
      <c r="AI112" s="17">
        <f t="shared" si="125"/>
        <v>0.67618278524357733</v>
      </c>
      <c r="AJ112" s="17">
        <f t="shared" si="126"/>
        <v>-8.5360430876837393E-39</v>
      </c>
      <c r="AK112" s="17">
        <f t="shared" si="127"/>
        <v>12.770736896873467</v>
      </c>
      <c r="AL112" s="17">
        <f t="shared" si="128"/>
        <v>0.96682307286462377</v>
      </c>
      <c r="AM112" s="17">
        <f t="shared" si="129"/>
        <v>-2.618550454433735</v>
      </c>
      <c r="AN112" s="40">
        <f t="shared" si="130"/>
        <v>13.072232947197806</v>
      </c>
    </row>
    <row r="113" spans="1:40" ht="18.75" x14ac:dyDescent="0.25">
      <c r="A113" s="55"/>
      <c r="B113" s="3">
        <v>49.23</v>
      </c>
      <c r="C113" s="3">
        <v>8.7799999999999994</v>
      </c>
      <c r="D113" s="3">
        <v>12.83</v>
      </c>
      <c r="E113" s="3">
        <v>62.39</v>
      </c>
      <c r="F113" s="3">
        <v>11.57</v>
      </c>
      <c r="G113" s="3">
        <v>11.73</v>
      </c>
      <c r="H113" s="17">
        <f t="shared" si="98"/>
        <v>15.546616995346607</v>
      </c>
      <c r="I113" s="17">
        <f t="shared" si="99"/>
        <v>16.475976450577974</v>
      </c>
      <c r="J113" s="17">
        <f t="shared" si="100"/>
        <v>16.011296722962292</v>
      </c>
      <c r="K113" s="18">
        <f t="shared" si="101"/>
        <v>0.39713177270331251</v>
      </c>
      <c r="L113" s="17">
        <f t="shared" si="102"/>
        <v>49.23</v>
      </c>
      <c r="M113" s="17">
        <f t="shared" si="103"/>
        <v>12.266816964335083</v>
      </c>
      <c r="N113" s="17">
        <f t="shared" si="104"/>
        <v>12.83</v>
      </c>
      <c r="O113" s="17">
        <f t="shared" si="105"/>
        <v>62.39</v>
      </c>
      <c r="P113" s="17">
        <f t="shared" si="106"/>
        <v>16.164814610177327</v>
      </c>
      <c r="Q113" s="17">
        <f t="shared" si="107"/>
        <v>11.73</v>
      </c>
      <c r="R113" s="17">
        <f t="shared" si="108"/>
        <v>17.750597129012281</v>
      </c>
      <c r="S113" s="17">
        <f t="shared" si="109"/>
        <v>19.972334149553035</v>
      </c>
      <c r="T113" s="17">
        <f t="shared" si="110"/>
        <v>46.28552542312972</v>
      </c>
      <c r="U113" s="17">
        <f t="shared" si="111"/>
        <v>35.966520768719086</v>
      </c>
      <c r="V113" s="17">
        <f t="shared" si="112"/>
        <v>-10.319004654410634</v>
      </c>
      <c r="W113" s="17">
        <f t="shared" si="113"/>
        <v>13.160000000000004</v>
      </c>
      <c r="X113" s="17">
        <f t="shared" si="114"/>
        <v>2.2217370205407541</v>
      </c>
      <c r="Y113" s="17">
        <f t="shared" si="115"/>
        <v>-3.3864834649751909</v>
      </c>
      <c r="Z113" s="17">
        <f t="shared" si="116"/>
        <v>55.81</v>
      </c>
      <c r="AA113" s="17">
        <f t="shared" si="117"/>
        <v>18.861465639282656</v>
      </c>
      <c r="AB113" s="17">
        <f t="shared" si="118"/>
        <v>41.126023095924403</v>
      </c>
      <c r="AC113" s="17">
        <f t="shared" si="119"/>
        <v>33.756100000000025</v>
      </c>
      <c r="AD113" s="17">
        <f t="shared" si="120"/>
        <v>1.0690604886977564</v>
      </c>
      <c r="AE113" s="17">
        <f t="shared" si="121"/>
        <v>1.8487659537677195</v>
      </c>
      <c r="AF113" s="17">
        <f t="shared" si="122"/>
        <v>0.70241934324019129</v>
      </c>
      <c r="AG113" s="17">
        <f t="shared" si="123"/>
        <v>1.1987298746033854</v>
      </c>
      <c r="AH113" s="17">
        <f t="shared" si="124"/>
        <v>2.9493550099661058E-37</v>
      </c>
      <c r="AI113" s="17">
        <f t="shared" si="125"/>
        <v>0.69898150972873441</v>
      </c>
      <c r="AJ113" s="17">
        <f t="shared" si="126"/>
        <v>-7.1961482507499653E-39</v>
      </c>
      <c r="AK113" s="17">
        <f t="shared" si="127"/>
        <v>12.309874080212673</v>
      </c>
      <c r="AL113" s="17">
        <f t="shared" si="128"/>
        <v>1.2017405534826799</v>
      </c>
      <c r="AM113" s="17">
        <f t="shared" si="129"/>
        <v>-2.8250597042103842</v>
      </c>
      <c r="AN113" s="40">
        <f t="shared" si="130"/>
        <v>12.686928019064737</v>
      </c>
    </row>
    <row r="114" spans="1:40" ht="18.75" x14ac:dyDescent="0.25">
      <c r="A114" s="39"/>
      <c r="H114" s="17"/>
      <c r="I114" s="17"/>
      <c r="J114" s="17"/>
      <c r="K114" s="18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40"/>
    </row>
    <row r="115" spans="1:40" ht="18.75" x14ac:dyDescent="0.25">
      <c r="A115" s="55" t="s">
        <v>107</v>
      </c>
      <c r="B115" s="3">
        <v>51.01</v>
      </c>
      <c r="C115" s="3">
        <v>9.09</v>
      </c>
      <c r="D115" s="3">
        <v>13.49</v>
      </c>
      <c r="E115" s="3">
        <v>64.680000000000007</v>
      </c>
      <c r="F115" s="3">
        <v>10.3</v>
      </c>
      <c r="G115" s="3">
        <v>11.35</v>
      </c>
      <c r="H115" s="17">
        <f t="shared" si="98"/>
        <v>16.266782103415537</v>
      </c>
      <c r="I115" s="17">
        <f t="shared" si="99"/>
        <v>15.326855515727942</v>
      </c>
      <c r="J115" s="17">
        <f t="shared" si="100"/>
        <v>15.796818809571739</v>
      </c>
      <c r="K115" s="18">
        <f t="shared" si="101"/>
        <v>0.40168681335745654</v>
      </c>
      <c r="L115" s="17">
        <f t="shared" si="102"/>
        <v>51.01</v>
      </c>
      <c r="M115" s="17">
        <f t="shared" si="103"/>
        <v>12.74133313341928</v>
      </c>
      <c r="N115" s="17">
        <f t="shared" si="104"/>
        <v>13.49</v>
      </c>
      <c r="O115" s="17">
        <f t="shared" si="105"/>
        <v>64.680000000000007</v>
      </c>
      <c r="P115" s="17">
        <f t="shared" si="106"/>
        <v>14.437374177581804</v>
      </c>
      <c r="Q115" s="17">
        <f t="shared" si="107"/>
        <v>11.35</v>
      </c>
      <c r="R115" s="17">
        <f t="shared" si="108"/>
        <v>18.555906607244172</v>
      </c>
      <c r="S115" s="17">
        <f t="shared" si="109"/>
        <v>18.3646473732415</v>
      </c>
      <c r="T115" s="17">
        <f t="shared" si="110"/>
        <v>46.634831514456465</v>
      </c>
      <c r="U115" s="17">
        <f t="shared" si="111"/>
        <v>38.172801808859255</v>
      </c>
      <c r="V115" s="17">
        <f t="shared" si="112"/>
        <v>-8.4620297055972102</v>
      </c>
      <c r="W115" s="17">
        <f t="shared" si="113"/>
        <v>13.670000000000009</v>
      </c>
      <c r="X115" s="17">
        <f t="shared" si="114"/>
        <v>-0.19125923400267197</v>
      </c>
      <c r="Y115" s="17">
        <f t="shared" si="115"/>
        <v>-2.7238897057136171</v>
      </c>
      <c r="Z115" s="17">
        <f t="shared" si="116"/>
        <v>57.844999999999999</v>
      </c>
      <c r="AA115" s="17">
        <f t="shared" si="117"/>
        <v>18.460276990242836</v>
      </c>
      <c r="AB115" s="17">
        <f t="shared" si="118"/>
        <v>42.403816661657856</v>
      </c>
      <c r="AC115" s="17">
        <f t="shared" si="119"/>
        <v>61.544024999999984</v>
      </c>
      <c r="AD115" s="17">
        <f t="shared" si="120"/>
        <v>1.1022306407263627</v>
      </c>
      <c r="AE115" s="17">
        <f t="shared" si="121"/>
        <v>1.8307124645609276</v>
      </c>
      <c r="AF115" s="17">
        <f t="shared" si="122"/>
        <v>0.69377517593714921</v>
      </c>
      <c r="AG115" s="17">
        <f t="shared" si="123"/>
        <v>1.1921092287513135</v>
      </c>
      <c r="AH115" s="17">
        <f t="shared" si="124"/>
        <v>7.6543232332278748E-37</v>
      </c>
      <c r="AI115" s="17">
        <f t="shared" si="125"/>
        <v>0.65391790873735756</v>
      </c>
      <c r="AJ115" s="17">
        <f t="shared" si="126"/>
        <v>-1.7471789664121011E-38</v>
      </c>
      <c r="AK115" s="17">
        <f t="shared" si="127"/>
        <v>12.402123017548822</v>
      </c>
      <c r="AL115" s="17">
        <f t="shared" si="128"/>
        <v>-0.1044725688523364</v>
      </c>
      <c r="AM115" s="17">
        <f t="shared" si="129"/>
        <v>-2.2849329910538332</v>
      </c>
      <c r="AN115" s="40">
        <f t="shared" si="130"/>
        <v>12.611284178610168</v>
      </c>
    </row>
    <row r="116" spans="1:40" ht="18.75" x14ac:dyDescent="0.25">
      <c r="A116" s="55"/>
      <c r="B116" s="3">
        <v>51.01</v>
      </c>
      <c r="C116" s="3">
        <v>9.09</v>
      </c>
      <c r="D116" s="3">
        <v>13.49</v>
      </c>
      <c r="E116" s="3">
        <v>64.05</v>
      </c>
      <c r="F116" s="3">
        <v>10.85</v>
      </c>
      <c r="G116" s="3">
        <v>11.58</v>
      </c>
      <c r="H116" s="17">
        <f t="shared" si="98"/>
        <v>16.266782103415537</v>
      </c>
      <c r="I116" s="17">
        <f t="shared" si="99"/>
        <v>15.868802727364153</v>
      </c>
      <c r="J116" s="17">
        <f t="shared" si="100"/>
        <v>16.067792415389846</v>
      </c>
      <c r="K116" s="18">
        <f t="shared" si="101"/>
        <v>0.39591074215908378</v>
      </c>
      <c r="L116" s="17">
        <f t="shared" si="102"/>
        <v>51.01</v>
      </c>
      <c r="M116" s="17">
        <f t="shared" si="103"/>
        <v>12.688828646226071</v>
      </c>
      <c r="N116" s="17">
        <f t="shared" si="104"/>
        <v>13.49</v>
      </c>
      <c r="O116" s="17">
        <f t="shared" si="105"/>
        <v>64.05</v>
      </c>
      <c r="P116" s="17">
        <f t="shared" si="106"/>
        <v>15.145631552426059</v>
      </c>
      <c r="Q116" s="17">
        <f t="shared" si="107"/>
        <v>11.58</v>
      </c>
      <c r="R116" s="17">
        <f t="shared" si="108"/>
        <v>18.519893963338109</v>
      </c>
      <c r="S116" s="17">
        <f t="shared" si="109"/>
        <v>19.065323367880328</v>
      </c>
      <c r="T116" s="17">
        <f t="shared" si="110"/>
        <v>46.752920838557387</v>
      </c>
      <c r="U116" s="17">
        <f t="shared" si="111"/>
        <v>37.400693077861185</v>
      </c>
      <c r="V116" s="17">
        <f t="shared" si="112"/>
        <v>-9.3522277606962021</v>
      </c>
      <c r="W116" s="17">
        <f t="shared" si="113"/>
        <v>13.04</v>
      </c>
      <c r="X116" s="17">
        <f t="shared" si="114"/>
        <v>0.54542940454221878</v>
      </c>
      <c r="Y116" s="17">
        <f t="shared" si="115"/>
        <v>-3.0637374699169979</v>
      </c>
      <c r="Z116" s="17">
        <f t="shared" si="116"/>
        <v>57.53</v>
      </c>
      <c r="AA116" s="17">
        <f t="shared" si="117"/>
        <v>18.792608665609219</v>
      </c>
      <c r="AB116" s="17">
        <f t="shared" si="118"/>
        <v>42.076806958209289</v>
      </c>
      <c r="AC116" s="17">
        <f t="shared" si="119"/>
        <v>56.700900000000019</v>
      </c>
      <c r="AD116" s="17">
        <f t="shared" si="120"/>
        <v>1.0971138074618474</v>
      </c>
      <c r="AE116" s="17">
        <f t="shared" si="121"/>
        <v>1.845667389952415</v>
      </c>
      <c r="AF116" s="17">
        <f t="shared" si="122"/>
        <v>0.69593177131434858</v>
      </c>
      <c r="AG116" s="17">
        <f t="shared" si="123"/>
        <v>1.1961756015441221</v>
      </c>
      <c r="AH116" s="17">
        <f t="shared" si="124"/>
        <v>5.999665103509674E-37</v>
      </c>
      <c r="AI116" s="17">
        <f t="shared" si="125"/>
        <v>0.69115882058691114</v>
      </c>
      <c r="AJ116" s="17">
        <f t="shared" si="126"/>
        <v>-1.4474788517054298E-38</v>
      </c>
      <c r="AK116" s="17">
        <f t="shared" si="127"/>
        <v>11.885731371996675</v>
      </c>
      <c r="AL116" s="17">
        <f t="shared" si="128"/>
        <v>0.29551879580875134</v>
      </c>
      <c r="AM116" s="17">
        <f t="shared" si="129"/>
        <v>-2.5612773458696809</v>
      </c>
      <c r="AN116" s="40">
        <f t="shared" si="130"/>
        <v>12.162157836848175</v>
      </c>
    </row>
    <row r="117" spans="1:40" ht="18.75" x14ac:dyDescent="0.25">
      <c r="A117" s="55"/>
      <c r="B117" s="3">
        <v>51.01</v>
      </c>
      <c r="C117" s="3">
        <v>9.09</v>
      </c>
      <c r="D117" s="3">
        <v>13.49</v>
      </c>
      <c r="E117" s="3">
        <v>63.3</v>
      </c>
      <c r="F117" s="3">
        <v>11.2</v>
      </c>
      <c r="G117" s="3">
        <v>11.58</v>
      </c>
      <c r="H117" s="17">
        <f t="shared" si="98"/>
        <v>16.266782103415537</v>
      </c>
      <c r="I117" s="17">
        <f t="shared" si="99"/>
        <v>16.110133456927038</v>
      </c>
      <c r="J117" s="17">
        <f t="shared" si="100"/>
        <v>16.188457780171287</v>
      </c>
      <c r="K117" s="18">
        <f t="shared" si="101"/>
        <v>0.39327333692260358</v>
      </c>
      <c r="L117" s="17">
        <f t="shared" si="102"/>
        <v>51.01</v>
      </c>
      <c r="M117" s="17">
        <f t="shared" si="103"/>
        <v>12.664854632626467</v>
      </c>
      <c r="N117" s="17">
        <f t="shared" si="104"/>
        <v>13.49</v>
      </c>
      <c r="O117" s="17">
        <f t="shared" si="105"/>
        <v>63.3</v>
      </c>
      <c r="P117" s="17">
        <f t="shared" si="106"/>
        <v>15.604661373533158</v>
      </c>
      <c r="Q117" s="17">
        <f t="shared" si="107"/>
        <v>11.58</v>
      </c>
      <c r="R117" s="17">
        <f t="shared" si="108"/>
        <v>18.503476507552847</v>
      </c>
      <c r="S117" s="17">
        <f t="shared" si="109"/>
        <v>19.431980253763069</v>
      </c>
      <c r="T117" s="17">
        <f t="shared" si="110"/>
        <v>46.806994224522803</v>
      </c>
      <c r="U117" s="17">
        <f t="shared" si="111"/>
        <v>36.578590976880434</v>
      </c>
      <c r="V117" s="17">
        <f t="shared" si="112"/>
        <v>-10.228403247642369</v>
      </c>
      <c r="W117" s="17">
        <f t="shared" si="113"/>
        <v>12.29</v>
      </c>
      <c r="X117" s="17">
        <f t="shared" si="114"/>
        <v>0.92850374621022169</v>
      </c>
      <c r="Y117" s="17">
        <f t="shared" si="115"/>
        <v>-3.3805982410150444</v>
      </c>
      <c r="Z117" s="17">
        <f t="shared" si="116"/>
        <v>57.155000000000001</v>
      </c>
      <c r="AA117" s="17">
        <f t="shared" si="117"/>
        <v>18.96772838065796</v>
      </c>
      <c r="AB117" s="17">
        <f t="shared" si="118"/>
        <v>41.692792600701623</v>
      </c>
      <c r="AC117" s="17">
        <f t="shared" si="119"/>
        <v>51.194025000000018</v>
      </c>
      <c r="AD117" s="17">
        <f t="shared" si="120"/>
        <v>1.0910099261318682</v>
      </c>
      <c r="AE117" s="17">
        <f t="shared" si="121"/>
        <v>1.8535477771296081</v>
      </c>
      <c r="AF117" s="17">
        <f t="shared" si="122"/>
        <v>0.69851257618035978</v>
      </c>
      <c r="AG117" s="17">
        <f t="shared" si="123"/>
        <v>1.1987379522319408</v>
      </c>
      <c r="AH117" s="17">
        <f t="shared" si="124"/>
        <v>4.5052391869211924E-37</v>
      </c>
      <c r="AI117" s="17">
        <f t="shared" si="125"/>
        <v>0.71112188210109939</v>
      </c>
      <c r="AJ117" s="17">
        <f t="shared" si="126"/>
        <v>-1.1183281551087052E-38</v>
      </c>
      <c r="AK117" s="17">
        <f t="shared" si="127"/>
        <v>11.264792102830539</v>
      </c>
      <c r="AL117" s="17">
        <f t="shared" si="128"/>
        <v>0.50093326844161334</v>
      </c>
      <c r="AM117" s="17">
        <f t="shared" si="129"/>
        <v>-2.8201311510332001</v>
      </c>
      <c r="AN117" s="40">
        <f t="shared" si="130"/>
        <v>11.623235993838064</v>
      </c>
    </row>
    <row r="118" spans="1:40" ht="18.75" x14ac:dyDescent="0.25">
      <c r="A118" s="55"/>
      <c r="B118" s="3">
        <v>51.3</v>
      </c>
      <c r="C118" s="3">
        <v>9.4499999999999993</v>
      </c>
      <c r="D118" s="3">
        <v>13.57</v>
      </c>
      <c r="E118" s="3">
        <v>64.680000000000007</v>
      </c>
      <c r="F118" s="3">
        <v>10.3</v>
      </c>
      <c r="G118" s="3">
        <v>11.35</v>
      </c>
      <c r="H118" s="17">
        <f t="shared" si="98"/>
        <v>16.536245039306838</v>
      </c>
      <c r="I118" s="17">
        <f t="shared" si="99"/>
        <v>15.326855515727942</v>
      </c>
      <c r="J118" s="17">
        <f t="shared" si="100"/>
        <v>15.93155027751739</v>
      </c>
      <c r="K118" s="18">
        <f t="shared" si="101"/>
        <v>0.39884029593552867</v>
      </c>
      <c r="L118" s="17">
        <f t="shared" si="102"/>
        <v>51.3</v>
      </c>
      <c r="M118" s="17">
        <f t="shared" si="103"/>
        <v>13.219040796590745</v>
      </c>
      <c r="N118" s="17">
        <f t="shared" si="104"/>
        <v>13.57</v>
      </c>
      <c r="O118" s="17">
        <f t="shared" si="105"/>
        <v>64.680000000000007</v>
      </c>
      <c r="P118" s="17">
        <f t="shared" si="106"/>
        <v>14.408055048135946</v>
      </c>
      <c r="Q118" s="17">
        <f t="shared" si="107"/>
        <v>11.35</v>
      </c>
      <c r="R118" s="17">
        <f t="shared" si="108"/>
        <v>18.944337929363762</v>
      </c>
      <c r="S118" s="17">
        <f t="shared" si="109"/>
        <v>18.341607079809439</v>
      </c>
      <c r="T118" s="17">
        <f t="shared" si="110"/>
        <v>45.750580470063824</v>
      </c>
      <c r="U118" s="17">
        <f t="shared" si="111"/>
        <v>38.229406139119448</v>
      </c>
      <c r="V118" s="17">
        <f t="shared" si="112"/>
        <v>-7.5211743309443762</v>
      </c>
      <c r="W118" s="17">
        <f t="shared" si="113"/>
        <v>13.38000000000001</v>
      </c>
      <c r="X118" s="17">
        <f t="shared" si="114"/>
        <v>-0.6027308495543231</v>
      </c>
      <c r="Y118" s="17">
        <f t="shared" si="115"/>
        <v>-2.4451728800584065</v>
      </c>
      <c r="Z118" s="17">
        <f t="shared" si="116"/>
        <v>57.99</v>
      </c>
      <c r="AA118" s="17">
        <f t="shared" si="117"/>
        <v>18.642972504586602</v>
      </c>
      <c r="AB118" s="17">
        <f t="shared" si="118"/>
        <v>41.989993304591636</v>
      </c>
      <c r="AC118" s="17">
        <f t="shared" si="119"/>
        <v>63.840100000000035</v>
      </c>
      <c r="AD118" s="17">
        <f t="shared" si="120"/>
        <v>1.1045824770315806</v>
      </c>
      <c r="AE118" s="17">
        <f t="shared" si="121"/>
        <v>1.8389337627063971</v>
      </c>
      <c r="AF118" s="17">
        <f t="shared" si="122"/>
        <v>0.6965106109653153</v>
      </c>
      <c r="AG118" s="17">
        <f t="shared" si="123"/>
        <v>1.1947754225406877</v>
      </c>
      <c r="AH118" s="17">
        <f t="shared" si="124"/>
        <v>5.6236710934798998E-37</v>
      </c>
      <c r="AI118" s="17">
        <f t="shared" si="125"/>
        <v>0.67428287676918941</v>
      </c>
      <c r="AJ118" s="17">
        <f t="shared" si="126"/>
        <v>-1.3236385489962823E-38</v>
      </c>
      <c r="AK118" s="17">
        <f t="shared" si="127"/>
        <v>12.113174233903285</v>
      </c>
      <c r="AL118" s="17">
        <f t="shared" si="128"/>
        <v>-0.3277610438057712</v>
      </c>
      <c r="AM118" s="17">
        <f t="shared" si="129"/>
        <v>-2.0465543849728269</v>
      </c>
      <c r="AN118" s="40">
        <f t="shared" si="130"/>
        <v>12.289214872130222</v>
      </c>
    </row>
    <row r="119" spans="1:40" ht="18.75" x14ac:dyDescent="0.25">
      <c r="A119" s="55"/>
      <c r="B119" s="3">
        <v>51.3</v>
      </c>
      <c r="C119" s="3">
        <v>9.4499999999999993</v>
      </c>
      <c r="D119" s="3">
        <v>13.57</v>
      </c>
      <c r="E119" s="3">
        <v>64.05</v>
      </c>
      <c r="F119" s="3">
        <v>10.85</v>
      </c>
      <c r="G119" s="3">
        <v>11.58</v>
      </c>
      <c r="H119" s="17">
        <f t="shared" si="98"/>
        <v>16.536245039306838</v>
      </c>
      <c r="I119" s="17">
        <f t="shared" si="99"/>
        <v>15.868802727364153</v>
      </c>
      <c r="J119" s="17">
        <f t="shared" si="100"/>
        <v>16.202523883335495</v>
      </c>
      <c r="K119" s="18">
        <f t="shared" si="101"/>
        <v>0.39296328239735134</v>
      </c>
      <c r="L119" s="17">
        <f t="shared" si="102"/>
        <v>51.3</v>
      </c>
      <c r="M119" s="17">
        <f t="shared" si="103"/>
        <v>13.163503018654968</v>
      </c>
      <c r="N119" s="17">
        <f t="shared" si="104"/>
        <v>13.57</v>
      </c>
      <c r="O119" s="17">
        <f t="shared" si="105"/>
        <v>64.05</v>
      </c>
      <c r="P119" s="17">
        <f t="shared" si="106"/>
        <v>15.11365161401126</v>
      </c>
      <c r="Q119" s="17">
        <f t="shared" si="107"/>
        <v>11.58</v>
      </c>
      <c r="R119" s="17">
        <f t="shared" si="108"/>
        <v>18.905626456749282</v>
      </c>
      <c r="S119" s="17">
        <f t="shared" si="109"/>
        <v>19.039928180266468</v>
      </c>
      <c r="T119" s="17">
        <f t="shared" si="110"/>
        <v>45.871145343741063</v>
      </c>
      <c r="U119" s="17">
        <f t="shared" si="111"/>
        <v>37.459145082296736</v>
      </c>
      <c r="V119" s="17">
        <f t="shared" si="112"/>
        <v>-8.4120002614443266</v>
      </c>
      <c r="W119" s="17">
        <f t="shared" si="113"/>
        <v>12.75</v>
      </c>
      <c r="X119" s="17">
        <f t="shared" si="114"/>
        <v>0.13430172351718639</v>
      </c>
      <c r="Y119" s="17">
        <f t="shared" si="115"/>
        <v>-2.7830096282676493</v>
      </c>
      <c r="Z119" s="17">
        <f t="shared" si="116"/>
        <v>57.674999999999997</v>
      </c>
      <c r="AA119" s="17">
        <f t="shared" si="117"/>
        <v>18.972777318507873</v>
      </c>
      <c r="AB119" s="17">
        <f t="shared" si="118"/>
        <v>41.665145213018903</v>
      </c>
      <c r="AC119" s="17">
        <f t="shared" si="119"/>
        <v>58.905624999999958</v>
      </c>
      <c r="AD119" s="17">
        <f t="shared" si="120"/>
        <v>1.0994704414330503</v>
      </c>
      <c r="AE119" s="17">
        <f t="shared" si="121"/>
        <v>1.8537749793328544</v>
      </c>
      <c r="AF119" s="17">
        <f t="shared" si="122"/>
        <v>0.69870042539857657</v>
      </c>
      <c r="AG119" s="17">
        <f t="shared" si="123"/>
        <v>1.1988443137515088</v>
      </c>
      <c r="AH119" s="17">
        <f t="shared" si="124"/>
        <v>4.4131939936358619E-37</v>
      </c>
      <c r="AI119" s="17">
        <f t="shared" si="125"/>
        <v>0.71170073127879507</v>
      </c>
      <c r="AJ119" s="17">
        <f t="shared" si="126"/>
        <v>-1.0963716417641807E-38</v>
      </c>
      <c r="AK119" s="17">
        <f t="shared" si="127"/>
        <v>11.596491837817526</v>
      </c>
      <c r="AL119" s="17">
        <f t="shared" si="128"/>
        <v>7.2447694576997443E-2</v>
      </c>
      <c r="AM119" s="17">
        <f t="shared" si="129"/>
        <v>-2.3214103752628712</v>
      </c>
      <c r="AN119" s="40">
        <f t="shared" si="130"/>
        <v>11.826783913786375</v>
      </c>
    </row>
    <row r="120" spans="1:40" ht="18.75" x14ac:dyDescent="0.25">
      <c r="A120" s="55"/>
      <c r="B120" s="3">
        <v>51.3</v>
      </c>
      <c r="C120" s="3">
        <v>9.4499999999999993</v>
      </c>
      <c r="D120" s="3">
        <v>13.57</v>
      </c>
      <c r="E120" s="3">
        <v>63.3</v>
      </c>
      <c r="F120" s="3">
        <v>11.2</v>
      </c>
      <c r="G120" s="3">
        <v>11.58</v>
      </c>
      <c r="H120" s="17">
        <f t="shared" si="98"/>
        <v>16.536245039306838</v>
      </c>
      <c r="I120" s="17">
        <f t="shared" si="99"/>
        <v>16.110133456927038</v>
      </c>
      <c r="J120" s="17">
        <f t="shared" si="100"/>
        <v>16.32318924811694</v>
      </c>
      <c r="K120" s="18">
        <f t="shared" si="101"/>
        <v>0.39028117961401376</v>
      </c>
      <c r="L120" s="17">
        <f t="shared" si="102"/>
        <v>51.3</v>
      </c>
      <c r="M120" s="17">
        <f t="shared" si="103"/>
        <v>13.138157147352429</v>
      </c>
      <c r="N120" s="17">
        <f t="shared" si="104"/>
        <v>13.57</v>
      </c>
      <c r="O120" s="17">
        <f t="shared" si="105"/>
        <v>63.3</v>
      </c>
      <c r="P120" s="17">
        <f t="shared" si="106"/>
        <v>15.571149211676953</v>
      </c>
      <c r="Q120" s="17">
        <f t="shared" si="107"/>
        <v>11.58</v>
      </c>
      <c r="R120" s="17">
        <f t="shared" si="108"/>
        <v>18.887987537811636</v>
      </c>
      <c r="S120" s="17">
        <f t="shared" si="109"/>
        <v>19.405078916930687</v>
      </c>
      <c r="T120" s="17">
        <f t="shared" si="110"/>
        <v>45.926331864187709</v>
      </c>
      <c r="U120" s="17">
        <f t="shared" si="111"/>
        <v>36.637556918701961</v>
      </c>
      <c r="V120" s="17">
        <f t="shared" si="112"/>
        <v>-9.2887749454857484</v>
      </c>
      <c r="W120" s="17">
        <f t="shared" si="113"/>
        <v>12</v>
      </c>
      <c r="X120" s="17">
        <f t="shared" si="114"/>
        <v>0.51709137911905145</v>
      </c>
      <c r="Y120" s="17">
        <f t="shared" si="115"/>
        <v>-3.1003494788018435</v>
      </c>
      <c r="Z120" s="17">
        <f t="shared" si="116"/>
        <v>57.3</v>
      </c>
      <c r="AA120" s="17">
        <f t="shared" si="117"/>
        <v>19.146533227371162</v>
      </c>
      <c r="AB120" s="17">
        <f t="shared" si="118"/>
        <v>41.281944391444839</v>
      </c>
      <c r="AC120" s="17">
        <f t="shared" si="119"/>
        <v>53.289999999999957</v>
      </c>
      <c r="AD120" s="17">
        <f t="shared" si="120"/>
        <v>1.0933715607809404</v>
      </c>
      <c r="AE120" s="17">
        <f t="shared" si="121"/>
        <v>1.8615939952317022</v>
      </c>
      <c r="AF120" s="17">
        <f t="shared" si="122"/>
        <v>0.70133276999324201</v>
      </c>
      <c r="AG120" s="17">
        <f t="shared" si="123"/>
        <v>1.201421367761798</v>
      </c>
      <c r="AH120" s="17">
        <f t="shared" si="124"/>
        <v>3.3142739980246707E-37</v>
      </c>
      <c r="AI120" s="17">
        <f t="shared" si="125"/>
        <v>0.73172909346068471</v>
      </c>
      <c r="AJ120" s="17">
        <f t="shared" si="126"/>
        <v>-8.4653729425259951E-39</v>
      </c>
      <c r="AK120" s="17">
        <f t="shared" si="127"/>
        <v>10.975226016880303</v>
      </c>
      <c r="AL120" s="17">
        <f t="shared" si="128"/>
        <v>0.27776807426513639</v>
      </c>
      <c r="AM120" s="17">
        <f t="shared" si="129"/>
        <v>-2.580567952256148</v>
      </c>
      <c r="AN120" s="40">
        <f t="shared" si="130"/>
        <v>11.277946274960646</v>
      </c>
    </row>
    <row r="121" spans="1:40" ht="18.75" x14ac:dyDescent="0.25">
      <c r="A121" s="55"/>
      <c r="B121" s="3">
        <v>52.32</v>
      </c>
      <c r="C121" s="3">
        <v>9.1</v>
      </c>
      <c r="D121" s="3">
        <v>13.47</v>
      </c>
      <c r="E121" s="3">
        <v>64.680000000000007</v>
      </c>
      <c r="F121" s="3">
        <v>10.3</v>
      </c>
      <c r="G121" s="3">
        <v>11.35</v>
      </c>
      <c r="H121" s="17">
        <f t="shared" si="98"/>
        <v>16.255795889466626</v>
      </c>
      <c r="I121" s="17">
        <f t="shared" si="99"/>
        <v>15.326855515727942</v>
      </c>
      <c r="J121" s="17">
        <f t="shared" si="100"/>
        <v>15.791325702597284</v>
      </c>
      <c r="K121" s="18">
        <f t="shared" si="101"/>
        <v>0.40180179969056051</v>
      </c>
      <c r="L121" s="17">
        <f t="shared" si="102"/>
        <v>52.32</v>
      </c>
      <c r="M121" s="17">
        <f t="shared" si="103"/>
        <v>12.7563963771841</v>
      </c>
      <c r="N121" s="17">
        <f t="shared" si="104"/>
        <v>13.47</v>
      </c>
      <c r="O121" s="17">
        <f t="shared" si="105"/>
        <v>64.680000000000007</v>
      </c>
      <c r="P121" s="17">
        <f t="shared" si="106"/>
        <v>14.438558536812774</v>
      </c>
      <c r="Q121" s="17">
        <f t="shared" si="107"/>
        <v>11.35</v>
      </c>
      <c r="R121" s="17">
        <f t="shared" si="108"/>
        <v>18.551726295195163</v>
      </c>
      <c r="S121" s="17">
        <f t="shared" si="109"/>
        <v>18.365578472266236</v>
      </c>
      <c r="T121" s="17">
        <f t="shared" si="110"/>
        <v>46.558597286070572</v>
      </c>
      <c r="U121" s="17">
        <f t="shared" si="111"/>
        <v>38.170518236710706</v>
      </c>
      <c r="V121" s="17">
        <f t="shared" si="112"/>
        <v>-8.3880790493598667</v>
      </c>
      <c r="W121" s="17">
        <f t="shared" si="113"/>
        <v>12.360000000000007</v>
      </c>
      <c r="X121" s="17">
        <f t="shared" si="114"/>
        <v>-0.18614782292892684</v>
      </c>
      <c r="Y121" s="17">
        <f t="shared" si="115"/>
        <v>-2.6998923162425248</v>
      </c>
      <c r="Z121" s="17">
        <f t="shared" si="116"/>
        <v>58.5</v>
      </c>
      <c r="AA121" s="17">
        <f t="shared" si="117"/>
        <v>18.458652383730701</v>
      </c>
      <c r="AB121" s="17">
        <f t="shared" si="118"/>
        <v>42.364557761390643</v>
      </c>
      <c r="AC121" s="17">
        <f t="shared" si="119"/>
        <v>72.25</v>
      </c>
      <c r="AD121" s="17">
        <f t="shared" si="120"/>
        <v>1.1128355429645178</v>
      </c>
      <c r="AE121" s="17">
        <f t="shared" si="121"/>
        <v>1.8306393572678816</v>
      </c>
      <c r="AF121" s="17">
        <f t="shared" si="122"/>
        <v>0.69403211467834847</v>
      </c>
      <c r="AG121" s="17">
        <f t="shared" si="123"/>
        <v>1.1921634632198974</v>
      </c>
      <c r="AH121" s="17">
        <f t="shared" si="124"/>
        <v>7.4338764009752189E-37</v>
      </c>
      <c r="AI121" s="17">
        <f t="shared" si="125"/>
        <v>0.65373803243008788</v>
      </c>
      <c r="AJ121" s="17">
        <f t="shared" si="126"/>
        <v>-1.6963929186415432E-38</v>
      </c>
      <c r="AK121" s="17">
        <f t="shared" si="127"/>
        <v>11.106762430568862</v>
      </c>
      <c r="AL121" s="17">
        <f t="shared" si="128"/>
        <v>-0.10168459570690165</v>
      </c>
      <c r="AM121" s="17">
        <f t="shared" si="129"/>
        <v>-2.2646997660458608</v>
      </c>
      <c r="AN121" s="40">
        <f t="shared" si="130"/>
        <v>11.335756546275515</v>
      </c>
    </row>
    <row r="122" spans="1:40" ht="18.75" x14ac:dyDescent="0.25">
      <c r="A122" s="55"/>
      <c r="B122" s="3">
        <v>52.32</v>
      </c>
      <c r="C122" s="3">
        <v>9.1</v>
      </c>
      <c r="D122" s="3">
        <v>13.47</v>
      </c>
      <c r="E122" s="3">
        <v>64.05</v>
      </c>
      <c r="F122" s="3">
        <v>10.85</v>
      </c>
      <c r="G122" s="3">
        <v>11.58</v>
      </c>
      <c r="H122" s="17">
        <f t="shared" si="98"/>
        <v>16.255795889466626</v>
      </c>
      <c r="I122" s="17">
        <f t="shared" si="99"/>
        <v>15.868802727364153</v>
      </c>
      <c r="J122" s="17">
        <f t="shared" si="100"/>
        <v>16.06229930841539</v>
      </c>
      <c r="K122" s="18">
        <f t="shared" si="101"/>
        <v>0.39602985054710316</v>
      </c>
      <c r="L122" s="17">
        <f t="shared" si="102"/>
        <v>52.32</v>
      </c>
      <c r="M122" s="17">
        <f t="shared" si="103"/>
        <v>12.703871639978638</v>
      </c>
      <c r="N122" s="17">
        <f t="shared" si="104"/>
        <v>13.47</v>
      </c>
      <c r="O122" s="17">
        <f t="shared" si="105"/>
        <v>64.05</v>
      </c>
      <c r="P122" s="17">
        <f t="shared" si="106"/>
        <v>15.146923878436068</v>
      </c>
      <c r="Q122" s="17">
        <f t="shared" si="107"/>
        <v>11.58</v>
      </c>
      <c r="R122" s="17">
        <f t="shared" si="108"/>
        <v>18.515648912340435</v>
      </c>
      <c r="S122" s="17">
        <f t="shared" si="109"/>
        <v>19.066350017219779</v>
      </c>
      <c r="T122" s="17">
        <f t="shared" si="110"/>
        <v>46.676610641290779</v>
      </c>
      <c r="U122" s="17">
        <f t="shared" si="111"/>
        <v>37.398334275575529</v>
      </c>
      <c r="V122" s="17">
        <f t="shared" si="112"/>
        <v>-9.2782763657152501</v>
      </c>
      <c r="W122" s="17">
        <f t="shared" si="113"/>
        <v>11.729999999999997</v>
      </c>
      <c r="X122" s="17">
        <f t="shared" si="114"/>
        <v>0.55070110487934443</v>
      </c>
      <c r="Y122" s="17">
        <f t="shared" si="115"/>
        <v>-3.0392980329208479</v>
      </c>
      <c r="Z122" s="17">
        <f t="shared" si="116"/>
        <v>58.185000000000002</v>
      </c>
      <c r="AA122" s="17">
        <f t="shared" si="117"/>
        <v>18.790999464780107</v>
      </c>
      <c r="AB122" s="17">
        <f t="shared" si="118"/>
        <v>42.037472458433157</v>
      </c>
      <c r="AC122" s="17">
        <f t="shared" si="119"/>
        <v>66.994225000000043</v>
      </c>
      <c r="AD122" s="17">
        <f t="shared" si="120"/>
        <v>1.1077415985422123</v>
      </c>
      <c r="AE122" s="17">
        <f t="shared" si="121"/>
        <v>1.8455949759151049</v>
      </c>
      <c r="AF122" s="17">
        <f t="shared" si="122"/>
        <v>0.69619370782311807</v>
      </c>
      <c r="AG122" s="17">
        <f t="shared" si="123"/>
        <v>1.1962326338663123</v>
      </c>
      <c r="AH122" s="17">
        <f t="shared" si="124"/>
        <v>5.8263051867844519E-37</v>
      </c>
      <c r="AI122" s="17">
        <f t="shared" si="125"/>
        <v>0.69097642589677577</v>
      </c>
      <c r="AJ122" s="17">
        <f t="shared" si="126"/>
        <v>-1.4052831005568041E-38</v>
      </c>
      <c r="AK122" s="17">
        <f t="shared" si="127"/>
        <v>10.589112131779356</v>
      </c>
      <c r="AL122" s="17">
        <f t="shared" si="128"/>
        <v>0.29838675986116037</v>
      </c>
      <c r="AM122" s="17">
        <f t="shared" si="129"/>
        <v>-2.5407248948706673</v>
      </c>
      <c r="AN122" s="40">
        <f t="shared" si="130"/>
        <v>10.8937419369688</v>
      </c>
    </row>
    <row r="123" spans="1:40" ht="18.75" x14ac:dyDescent="0.25">
      <c r="A123" s="55"/>
      <c r="B123" s="3">
        <v>52.32</v>
      </c>
      <c r="C123" s="3">
        <v>9.1</v>
      </c>
      <c r="D123" s="3">
        <v>13.47</v>
      </c>
      <c r="E123" s="3">
        <v>63.3</v>
      </c>
      <c r="F123" s="3">
        <v>11.2</v>
      </c>
      <c r="G123" s="3">
        <v>11.58</v>
      </c>
      <c r="H123" s="17">
        <f t="shared" si="98"/>
        <v>16.255795889466626</v>
      </c>
      <c r="I123" s="17">
        <f t="shared" si="99"/>
        <v>16.110133456927038</v>
      </c>
      <c r="J123" s="17">
        <f t="shared" si="100"/>
        <v>16.182964673196832</v>
      </c>
      <c r="K123" s="18">
        <f t="shared" si="101"/>
        <v>0.39339427195862053</v>
      </c>
      <c r="L123" s="17">
        <f t="shared" si="102"/>
        <v>52.32</v>
      </c>
      <c r="M123" s="17">
        <f t="shared" si="103"/>
        <v>12.679887874823446</v>
      </c>
      <c r="N123" s="17">
        <f t="shared" si="104"/>
        <v>13.47</v>
      </c>
      <c r="O123" s="17">
        <f t="shared" si="105"/>
        <v>63.3</v>
      </c>
      <c r="P123" s="17">
        <f t="shared" si="106"/>
        <v>15.606015845936549</v>
      </c>
      <c r="Q123" s="17">
        <f t="shared" si="107"/>
        <v>11.58</v>
      </c>
      <c r="R123" s="17">
        <f t="shared" si="108"/>
        <v>18.499201510284024</v>
      </c>
      <c r="S123" s="17">
        <f t="shared" si="109"/>
        <v>19.433067966320259</v>
      </c>
      <c r="T123" s="17">
        <f t="shared" si="110"/>
        <v>46.730650690412915</v>
      </c>
      <c r="U123" s="17">
        <f t="shared" si="111"/>
        <v>36.576211163386034</v>
      </c>
      <c r="V123" s="17">
        <f t="shared" si="112"/>
        <v>-10.154439527026881</v>
      </c>
      <c r="W123" s="17">
        <f t="shared" si="113"/>
        <v>10.979999999999997</v>
      </c>
      <c r="X123" s="17">
        <f t="shared" si="114"/>
        <v>0.93386645603623464</v>
      </c>
      <c r="Y123" s="17">
        <f t="shared" si="115"/>
        <v>-3.355922875398182</v>
      </c>
      <c r="Z123" s="17">
        <f t="shared" si="116"/>
        <v>57.81</v>
      </c>
      <c r="AA123" s="17">
        <f t="shared" si="117"/>
        <v>18.966134738302141</v>
      </c>
      <c r="AB123" s="17">
        <f t="shared" si="118"/>
        <v>41.653430926899475</v>
      </c>
      <c r="AC123" s="17">
        <f t="shared" si="119"/>
        <v>60.996100000000034</v>
      </c>
      <c r="AD123" s="17">
        <f t="shared" si="120"/>
        <v>1.1016626141294303</v>
      </c>
      <c r="AE123" s="17">
        <f t="shared" si="121"/>
        <v>1.8534760632235963</v>
      </c>
      <c r="AF123" s="17">
        <f t="shared" si="122"/>
        <v>0.69878010115195299</v>
      </c>
      <c r="AG123" s="17">
        <f t="shared" si="123"/>
        <v>1.198797363263385</v>
      </c>
      <c r="AH123" s="17">
        <f t="shared" si="124"/>
        <v>4.3747603682681646E-37</v>
      </c>
      <c r="AI123" s="17">
        <f t="shared" si="125"/>
        <v>0.71093921214124012</v>
      </c>
      <c r="AJ123" s="17">
        <f t="shared" si="126"/>
        <v>-1.0856606598093816E-38</v>
      </c>
      <c r="AK123" s="17">
        <f t="shared" si="127"/>
        <v>9.9667537585241099</v>
      </c>
      <c r="AL123" s="17">
        <f t="shared" si="128"/>
        <v>0.50384597598311498</v>
      </c>
      <c r="AM123" s="17">
        <f t="shared" si="129"/>
        <v>-2.7994079552049032</v>
      </c>
      <c r="AN123" s="40">
        <f t="shared" si="130"/>
        <v>10.364686495511254</v>
      </c>
    </row>
    <row r="124" spans="1:40" ht="18.75" x14ac:dyDescent="0.25">
      <c r="A124" s="39"/>
      <c r="H124" s="17"/>
      <c r="I124" s="17"/>
      <c r="J124" s="17"/>
      <c r="K124" s="18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40"/>
    </row>
    <row r="125" spans="1:40" ht="18.75" x14ac:dyDescent="0.25">
      <c r="A125" s="55" t="s">
        <v>106</v>
      </c>
      <c r="B125" s="2">
        <v>49.85</v>
      </c>
      <c r="C125" s="2">
        <v>9.39</v>
      </c>
      <c r="D125" s="2">
        <v>13.82</v>
      </c>
      <c r="E125" s="2">
        <v>63.32</v>
      </c>
      <c r="F125" s="2">
        <v>10.97</v>
      </c>
      <c r="G125" s="2">
        <v>11.56</v>
      </c>
      <c r="H125" s="17">
        <f t="shared" si="98"/>
        <v>16.708216541570199</v>
      </c>
      <c r="I125" s="17">
        <f t="shared" si="99"/>
        <v>15.936577424277775</v>
      </c>
      <c r="J125" s="17">
        <f t="shared" si="100"/>
        <v>16.322396982923987</v>
      </c>
      <c r="K125" s="18">
        <f t="shared" si="101"/>
        <v>0.3902989199121818</v>
      </c>
      <c r="L125" s="17">
        <f t="shared" si="102"/>
        <v>49.85</v>
      </c>
      <c r="M125" s="17">
        <f t="shared" si="103"/>
        <v>13.054906857975388</v>
      </c>
      <c r="N125" s="17">
        <f t="shared" si="104"/>
        <v>13.82</v>
      </c>
      <c r="O125" s="17">
        <f t="shared" si="105"/>
        <v>63.32</v>
      </c>
      <c r="P125" s="17">
        <f t="shared" si="106"/>
        <v>15.251579151436635</v>
      </c>
      <c r="Q125" s="17">
        <f t="shared" si="107"/>
        <v>11.56</v>
      </c>
      <c r="R125" s="17">
        <f t="shared" si="108"/>
        <v>19.011128137762178</v>
      </c>
      <c r="S125" s="17">
        <f t="shared" si="109"/>
        <v>19.137509415086818</v>
      </c>
      <c r="T125" s="17">
        <f t="shared" si="110"/>
        <v>46.630694806471581</v>
      </c>
      <c r="U125" s="17">
        <f t="shared" si="111"/>
        <v>37.160464348111354</v>
      </c>
      <c r="V125" s="17">
        <f t="shared" si="112"/>
        <v>-9.470230458360227</v>
      </c>
      <c r="W125" s="17">
        <f t="shared" si="113"/>
        <v>13.469999999999999</v>
      </c>
      <c r="X125" s="17">
        <f t="shared" si="114"/>
        <v>0.12638127732464</v>
      </c>
      <c r="Y125" s="17">
        <f t="shared" si="115"/>
        <v>-3.1491263768864672</v>
      </c>
      <c r="Z125" s="17">
        <f t="shared" si="116"/>
        <v>56.585000000000001</v>
      </c>
      <c r="AA125" s="17">
        <f t="shared" si="117"/>
        <v>19.074318776424498</v>
      </c>
      <c r="AB125" s="17">
        <f t="shared" si="118"/>
        <v>41.895579577291471</v>
      </c>
      <c r="AC125" s="17">
        <f t="shared" si="119"/>
        <v>43.362225000000009</v>
      </c>
      <c r="AD125" s="17">
        <f t="shared" si="120"/>
        <v>1.0817123325477742</v>
      </c>
      <c r="AE125" s="17">
        <f t="shared" si="121"/>
        <v>1.8583443449391024</v>
      </c>
      <c r="AF125" s="17">
        <f t="shared" si="122"/>
        <v>0.69714316283531175</v>
      </c>
      <c r="AG125" s="17">
        <f t="shared" si="123"/>
        <v>1.1994629638108831</v>
      </c>
      <c r="AH125" s="17">
        <f t="shared" si="124"/>
        <v>5.2413154634537925E-37</v>
      </c>
      <c r="AI125" s="17">
        <f t="shared" si="125"/>
        <v>0.72338006342060757</v>
      </c>
      <c r="AJ125" s="17">
        <f t="shared" si="126"/>
        <v>-1.3234702955720893E-38</v>
      </c>
      <c r="AK125" s="17">
        <f t="shared" si="127"/>
        <v>12.452478902846465</v>
      </c>
      <c r="AL125" s="17">
        <f t="shared" si="128"/>
        <v>6.8007459257386174E-2</v>
      </c>
      <c r="AM125" s="17">
        <f t="shared" si="129"/>
        <v>-2.6254469474248672</v>
      </c>
      <c r="AN125" s="40">
        <f t="shared" si="130"/>
        <v>12.726422416142469</v>
      </c>
    </row>
    <row r="126" spans="1:40" ht="18.75" x14ac:dyDescent="0.25">
      <c r="A126" s="55"/>
      <c r="B126" s="2">
        <v>49.85</v>
      </c>
      <c r="C126" s="2">
        <v>9.39</v>
      </c>
      <c r="D126" s="2">
        <v>13.82</v>
      </c>
      <c r="E126" s="2">
        <v>62.01</v>
      </c>
      <c r="F126" s="2">
        <v>11.14</v>
      </c>
      <c r="G126" s="2">
        <v>11.73</v>
      </c>
      <c r="H126" s="17">
        <f t="shared" si="98"/>
        <v>16.708216541570199</v>
      </c>
      <c r="I126" s="17">
        <f t="shared" si="99"/>
        <v>16.176912560807146</v>
      </c>
      <c r="J126" s="17">
        <f t="shared" si="100"/>
        <v>16.442564551188674</v>
      </c>
      <c r="K126" s="18">
        <f t="shared" si="101"/>
        <v>0.3875885538155574</v>
      </c>
      <c r="L126" s="17">
        <f t="shared" si="102"/>
        <v>49.85</v>
      </c>
      <c r="M126" s="17">
        <f t="shared" si="103"/>
        <v>13.029456520328086</v>
      </c>
      <c r="N126" s="17">
        <f t="shared" si="104"/>
        <v>13.82</v>
      </c>
      <c r="O126" s="17">
        <f t="shared" si="105"/>
        <v>62.01</v>
      </c>
      <c r="P126" s="17">
        <f t="shared" si="106"/>
        <v>15.457736489505312</v>
      </c>
      <c r="Q126" s="17">
        <f t="shared" si="107"/>
        <v>11.73</v>
      </c>
      <c r="R126" s="17">
        <f t="shared" si="108"/>
        <v>18.993660448031601</v>
      </c>
      <c r="S126" s="17">
        <f t="shared" si="109"/>
        <v>19.404497349299827</v>
      </c>
      <c r="T126" s="17">
        <f t="shared" si="110"/>
        <v>46.686504255332025</v>
      </c>
      <c r="U126" s="17">
        <f t="shared" si="111"/>
        <v>37.192801712981286</v>
      </c>
      <c r="V126" s="17">
        <f t="shared" si="112"/>
        <v>-9.4937025423507393</v>
      </c>
      <c r="W126" s="17">
        <f t="shared" si="113"/>
        <v>12.159999999999997</v>
      </c>
      <c r="X126" s="17">
        <f t="shared" si="114"/>
        <v>0.41083690126822603</v>
      </c>
      <c r="Y126" s="17">
        <f t="shared" si="115"/>
        <v>-3.1773977795145014</v>
      </c>
      <c r="Z126" s="17">
        <f t="shared" si="116"/>
        <v>55.93</v>
      </c>
      <c r="AA126" s="17">
        <f t="shared" si="117"/>
        <v>19.199078898665714</v>
      </c>
      <c r="AB126" s="17">
        <f t="shared" si="118"/>
        <v>41.939652984156652</v>
      </c>
      <c r="AC126" s="17">
        <f t="shared" si="119"/>
        <v>35.164899999999996</v>
      </c>
      <c r="AD126" s="17">
        <f t="shared" si="120"/>
        <v>1.0710181292778003</v>
      </c>
      <c r="AE126" s="17">
        <f t="shared" si="121"/>
        <v>1.863958550439957</v>
      </c>
      <c r="AF126" s="17">
        <f t="shared" si="122"/>
        <v>0.69684748537954522</v>
      </c>
      <c r="AG126" s="17">
        <f t="shared" si="123"/>
        <v>1.2006824477820803</v>
      </c>
      <c r="AH126" s="17">
        <f t="shared" si="124"/>
        <v>5.4164751394370028E-37</v>
      </c>
      <c r="AI126" s="17">
        <f t="shared" si="125"/>
        <v>0.73782589412505495</v>
      </c>
      <c r="AJ126" s="17">
        <f t="shared" si="126"/>
        <v>-1.3950122144158063E-38</v>
      </c>
      <c r="AK126" s="17">
        <f t="shared" si="127"/>
        <v>11.353682694614724</v>
      </c>
      <c r="AL126" s="17">
        <f t="shared" si="128"/>
        <v>0.22041096416615846</v>
      </c>
      <c r="AM126" s="17">
        <f t="shared" si="129"/>
        <v>-2.6463264998866611</v>
      </c>
      <c r="AN126" s="40">
        <f t="shared" si="130"/>
        <v>11.660091580563204</v>
      </c>
    </row>
    <row r="127" spans="1:40" ht="18.75" x14ac:dyDescent="0.25">
      <c r="A127" s="55"/>
      <c r="B127" s="2">
        <v>49.85</v>
      </c>
      <c r="C127" s="2">
        <v>9.39</v>
      </c>
      <c r="D127" s="2">
        <v>13.82</v>
      </c>
      <c r="E127" s="2">
        <v>61.94</v>
      </c>
      <c r="F127" s="2">
        <v>11.44</v>
      </c>
      <c r="G127" s="2">
        <v>11.81</v>
      </c>
      <c r="H127" s="17">
        <f t="shared" si="98"/>
        <v>16.708216541570199</v>
      </c>
      <c r="I127" s="17">
        <f t="shared" si="99"/>
        <v>16.442314313988771</v>
      </c>
      <c r="J127" s="17">
        <f t="shared" si="100"/>
        <v>16.575265427779485</v>
      </c>
      <c r="K127" s="18">
        <f t="shared" si="101"/>
        <v>0.38454986178662465</v>
      </c>
      <c r="L127" s="17">
        <f t="shared" si="102"/>
        <v>49.85</v>
      </c>
      <c r="M127" s="17">
        <f t="shared" si="103"/>
        <v>13.000923202176406</v>
      </c>
      <c r="N127" s="17">
        <f t="shared" si="104"/>
        <v>13.82</v>
      </c>
      <c r="O127" s="17">
        <f t="shared" si="105"/>
        <v>61.94</v>
      </c>
      <c r="P127" s="17">
        <f t="shared" si="106"/>
        <v>15.839250418838985</v>
      </c>
      <c r="Q127" s="17">
        <f t="shared" si="107"/>
        <v>11.81</v>
      </c>
      <c r="R127" s="17">
        <f t="shared" si="108"/>
        <v>18.974098242311513</v>
      </c>
      <c r="S127" s="17">
        <f t="shared" si="109"/>
        <v>19.757478427944466</v>
      </c>
      <c r="T127" s="17">
        <f t="shared" si="110"/>
        <v>46.749196414318547</v>
      </c>
      <c r="U127" s="17">
        <f t="shared" si="111"/>
        <v>36.70880425755567</v>
      </c>
      <c r="V127" s="17">
        <f t="shared" si="112"/>
        <v>-10.040392156762877</v>
      </c>
      <c r="W127" s="17">
        <f t="shared" si="113"/>
        <v>12.089999999999996</v>
      </c>
      <c r="X127" s="17">
        <f t="shared" si="114"/>
        <v>0.78338018563295364</v>
      </c>
      <c r="Y127" s="17">
        <f t="shared" si="115"/>
        <v>-3.3885862647430418</v>
      </c>
      <c r="Z127" s="17">
        <f t="shared" si="116"/>
        <v>55.894999999999996</v>
      </c>
      <c r="AA127" s="17">
        <f t="shared" si="117"/>
        <v>19.365788335127988</v>
      </c>
      <c r="AB127" s="17">
        <f t="shared" si="118"/>
        <v>41.729000335937108</v>
      </c>
      <c r="AC127" s="17">
        <f t="shared" si="119"/>
        <v>34.751024999999956</v>
      </c>
      <c r="AD127" s="17">
        <f t="shared" si="120"/>
        <v>1.0704470401579074</v>
      </c>
      <c r="AE127" s="17">
        <f t="shared" si="121"/>
        <v>1.8714604750807595</v>
      </c>
      <c r="AF127" s="17">
        <f t="shared" si="122"/>
        <v>0.69826698175143753</v>
      </c>
      <c r="AG127" s="17">
        <f t="shared" si="123"/>
        <v>1.2028373585501053</v>
      </c>
      <c r="AH127" s="17">
        <f t="shared" si="124"/>
        <v>4.628676469937988E-37</v>
      </c>
      <c r="AI127" s="17">
        <f t="shared" si="125"/>
        <v>0.7572855184959032</v>
      </c>
      <c r="AJ127" s="17">
        <f t="shared" si="126"/>
        <v>-1.2235559722811446E-38</v>
      </c>
      <c r="AK127" s="17">
        <f t="shared" si="127"/>
        <v>11.294346704173741</v>
      </c>
      <c r="AL127" s="17">
        <f t="shared" si="128"/>
        <v>0.41859296312370597</v>
      </c>
      <c r="AM127" s="17">
        <f t="shared" si="129"/>
        <v>-2.817160807864854</v>
      </c>
      <c r="AN127" s="40">
        <f t="shared" si="130"/>
        <v>11.647913227708502</v>
      </c>
    </row>
    <row r="128" spans="1:40" ht="18.75" x14ac:dyDescent="0.25">
      <c r="A128" s="55"/>
      <c r="B128" s="2">
        <v>50.17</v>
      </c>
      <c r="C128" s="2">
        <v>9.6</v>
      </c>
      <c r="D128" s="2">
        <v>13.52</v>
      </c>
      <c r="E128" s="2">
        <v>63.32</v>
      </c>
      <c r="F128" s="2">
        <v>10.97</v>
      </c>
      <c r="G128" s="2">
        <v>11.56</v>
      </c>
      <c r="H128" s="17">
        <f t="shared" si="98"/>
        <v>16.581628388068523</v>
      </c>
      <c r="I128" s="17">
        <f t="shared" si="99"/>
        <v>15.936577424277775</v>
      </c>
      <c r="J128" s="17">
        <f t="shared" si="100"/>
        <v>16.259102906173148</v>
      </c>
      <c r="K128" s="18">
        <f t="shared" si="101"/>
        <v>0.39171063855653587</v>
      </c>
      <c r="L128" s="17">
        <f t="shared" si="102"/>
        <v>50.17</v>
      </c>
      <c r="M128" s="17">
        <f t="shared" si="103"/>
        <v>13.360422130142744</v>
      </c>
      <c r="N128" s="17">
        <f t="shared" si="104"/>
        <v>13.52</v>
      </c>
      <c r="O128" s="17">
        <f t="shared" si="105"/>
        <v>63.32</v>
      </c>
      <c r="P128" s="17">
        <f t="shared" si="106"/>
        <v>15.2670657049652</v>
      </c>
      <c r="Q128" s="17">
        <f t="shared" si="107"/>
        <v>11.56</v>
      </c>
      <c r="R128" s="17">
        <f t="shared" si="108"/>
        <v>19.007663704295908</v>
      </c>
      <c r="S128" s="17">
        <f t="shared" si="109"/>
        <v>19.149853661052465</v>
      </c>
      <c r="T128" s="17">
        <f t="shared" si="110"/>
        <v>45.340137182143181</v>
      </c>
      <c r="U128" s="17">
        <f t="shared" si="111"/>
        <v>37.13247554127642</v>
      </c>
      <c r="V128" s="17">
        <f t="shared" si="112"/>
        <v>-8.2076616408667604</v>
      </c>
      <c r="W128" s="17">
        <f t="shared" si="113"/>
        <v>13.149999999999999</v>
      </c>
      <c r="X128" s="17">
        <f t="shared" si="114"/>
        <v>0.14218995675655677</v>
      </c>
      <c r="Y128" s="17">
        <f t="shared" si="115"/>
        <v>-2.7306907070573421</v>
      </c>
      <c r="Z128" s="17">
        <f t="shared" si="116"/>
        <v>56.745000000000005</v>
      </c>
      <c r="AA128" s="17">
        <f t="shared" si="117"/>
        <v>19.078758682674184</v>
      </c>
      <c r="AB128" s="17">
        <f t="shared" si="118"/>
        <v>41.236306361709801</v>
      </c>
      <c r="AC128" s="17">
        <f t="shared" si="119"/>
        <v>45.495025000000062</v>
      </c>
      <c r="AD128" s="17">
        <f t="shared" si="120"/>
        <v>1.0843239633734194</v>
      </c>
      <c r="AE128" s="17">
        <f t="shared" si="121"/>
        <v>1.8585441407203382</v>
      </c>
      <c r="AF128" s="17">
        <f t="shared" si="122"/>
        <v>0.70164987369573573</v>
      </c>
      <c r="AG128" s="17">
        <f t="shared" si="123"/>
        <v>1.2007991292995464</v>
      </c>
      <c r="AH128" s="17">
        <f t="shared" si="124"/>
        <v>3.2030474378978698E-37</v>
      </c>
      <c r="AI128" s="17">
        <f t="shared" si="125"/>
        <v>0.72389236550841674</v>
      </c>
      <c r="AJ128" s="17">
        <f t="shared" si="126"/>
        <v>-8.0936557853310762E-39</v>
      </c>
      <c r="AK128" s="17">
        <f t="shared" si="127"/>
        <v>12.127371933282085</v>
      </c>
      <c r="AL128" s="17">
        <f t="shared" si="128"/>
        <v>7.6506096164843579E-2</v>
      </c>
      <c r="AM128" s="17">
        <f t="shared" si="129"/>
        <v>-2.2740611984372578</v>
      </c>
      <c r="AN128" s="40">
        <f t="shared" si="130"/>
        <v>12.338977166894601</v>
      </c>
    </row>
    <row r="129" spans="1:40" ht="18.75" x14ac:dyDescent="0.25">
      <c r="A129" s="55"/>
      <c r="B129" s="2">
        <v>50.17</v>
      </c>
      <c r="C129" s="2">
        <v>9.6</v>
      </c>
      <c r="D129" s="2">
        <v>13.52</v>
      </c>
      <c r="E129" s="2">
        <v>62.01</v>
      </c>
      <c r="F129" s="2">
        <v>11.14</v>
      </c>
      <c r="G129" s="2">
        <v>11.73</v>
      </c>
      <c r="H129" s="17">
        <f t="shared" si="98"/>
        <v>16.581628388068523</v>
      </c>
      <c r="I129" s="17">
        <f t="shared" si="99"/>
        <v>16.176912560807146</v>
      </c>
      <c r="J129" s="17">
        <f t="shared" si="100"/>
        <v>16.379270474437835</v>
      </c>
      <c r="K129" s="18">
        <f t="shared" si="101"/>
        <v>0.38902105634966233</v>
      </c>
      <c r="L129" s="17">
        <f t="shared" si="102"/>
        <v>50.17</v>
      </c>
      <c r="M129" s="17">
        <f t="shared" si="103"/>
        <v>13.334602140956758</v>
      </c>
      <c r="N129" s="17">
        <f t="shared" si="104"/>
        <v>13.52</v>
      </c>
      <c r="O129" s="17">
        <f t="shared" si="105"/>
        <v>62.01</v>
      </c>
      <c r="P129" s="17">
        <f t="shared" si="106"/>
        <v>15.473694567735238</v>
      </c>
      <c r="Q129" s="17">
        <f t="shared" si="107"/>
        <v>11.73</v>
      </c>
      <c r="R129" s="17">
        <f t="shared" si="108"/>
        <v>18.989523802813185</v>
      </c>
      <c r="S129" s="17">
        <f t="shared" si="109"/>
        <v>19.417212044357939</v>
      </c>
      <c r="T129" s="17">
        <f t="shared" si="110"/>
        <v>45.395550306040036</v>
      </c>
      <c r="U129" s="17">
        <f t="shared" si="111"/>
        <v>37.164336660983764</v>
      </c>
      <c r="V129" s="17">
        <f t="shared" si="112"/>
        <v>-8.2312136450562718</v>
      </c>
      <c r="W129" s="17">
        <f t="shared" si="113"/>
        <v>11.839999999999996</v>
      </c>
      <c r="X129" s="17">
        <f t="shared" si="114"/>
        <v>0.42768824154475382</v>
      </c>
      <c r="Y129" s="17">
        <f t="shared" si="115"/>
        <v>-2.7562472999252812</v>
      </c>
      <c r="Z129" s="17">
        <f t="shared" si="116"/>
        <v>56.09</v>
      </c>
      <c r="AA129" s="17">
        <f t="shared" si="117"/>
        <v>19.20336792358556</v>
      </c>
      <c r="AB129" s="17">
        <f t="shared" si="118"/>
        <v>41.2799434835119</v>
      </c>
      <c r="AC129" s="17">
        <f t="shared" si="119"/>
        <v>37.08810000000004</v>
      </c>
      <c r="AD129" s="17">
        <f t="shared" si="120"/>
        <v>1.0736297031867577</v>
      </c>
      <c r="AE129" s="17">
        <f t="shared" si="121"/>
        <v>1.86415155656135</v>
      </c>
      <c r="AF129" s="17">
        <f t="shared" si="122"/>
        <v>0.70134665659067574</v>
      </c>
      <c r="AG129" s="17">
        <f t="shared" si="123"/>
        <v>1.2020232683273104</v>
      </c>
      <c r="AH129" s="17">
        <f t="shared" si="124"/>
        <v>3.3093179591826208E-37</v>
      </c>
      <c r="AI129" s="17">
        <f t="shared" si="125"/>
        <v>0.73832433899944017</v>
      </c>
      <c r="AJ129" s="17">
        <f t="shared" si="126"/>
        <v>-8.5289004374034068E-39</v>
      </c>
      <c r="AK129" s="17">
        <f t="shared" si="127"/>
        <v>11.028010835445777</v>
      </c>
      <c r="AL129" s="17">
        <f t="shared" si="128"/>
        <v>0.22942782738849615</v>
      </c>
      <c r="AM129" s="17">
        <f t="shared" si="129"/>
        <v>-2.2930066102304072</v>
      </c>
      <c r="AN129" s="40">
        <f t="shared" si="130"/>
        <v>11.266212292924806</v>
      </c>
    </row>
    <row r="130" spans="1:40" ht="18.75" x14ac:dyDescent="0.25">
      <c r="A130" s="55"/>
      <c r="B130" s="2">
        <v>50.17</v>
      </c>
      <c r="C130" s="2">
        <v>9.6</v>
      </c>
      <c r="D130" s="2">
        <v>13.52</v>
      </c>
      <c r="E130" s="2">
        <v>61.94</v>
      </c>
      <c r="F130" s="2">
        <v>11.44</v>
      </c>
      <c r="G130" s="2">
        <v>11.81</v>
      </c>
      <c r="H130" s="17">
        <f t="shared" si="98"/>
        <v>16.581628388068523</v>
      </c>
      <c r="I130" s="17">
        <f t="shared" si="99"/>
        <v>16.442314313988771</v>
      </c>
      <c r="J130" s="17">
        <f t="shared" si="100"/>
        <v>16.511971351028649</v>
      </c>
      <c r="K130" s="18">
        <f t="shared" si="101"/>
        <v>0.38600517627743464</v>
      </c>
      <c r="L130" s="17">
        <f t="shared" si="102"/>
        <v>50.17</v>
      </c>
      <c r="M130" s="17">
        <f t="shared" si="103"/>
        <v>13.305649692263371</v>
      </c>
      <c r="N130" s="17">
        <f t="shared" si="104"/>
        <v>13.52</v>
      </c>
      <c r="O130" s="17">
        <f t="shared" si="105"/>
        <v>61.94</v>
      </c>
      <c r="P130" s="17">
        <f t="shared" si="106"/>
        <v>15.855899216613851</v>
      </c>
      <c r="Q130" s="17">
        <f t="shared" si="107"/>
        <v>11.81</v>
      </c>
      <c r="R130" s="17">
        <f t="shared" si="108"/>
        <v>18.969204351612333</v>
      </c>
      <c r="S130" s="17">
        <f t="shared" si="109"/>
        <v>19.770828004092689</v>
      </c>
      <c r="T130" s="17">
        <f t="shared" si="110"/>
        <v>45.457812084367752</v>
      </c>
      <c r="U130" s="17">
        <f t="shared" si="111"/>
        <v>36.679964005471021</v>
      </c>
      <c r="V130" s="17">
        <f t="shared" si="112"/>
        <v>-8.7778480788967315</v>
      </c>
      <c r="W130" s="17">
        <f t="shared" si="113"/>
        <v>11.769999999999996</v>
      </c>
      <c r="X130" s="17">
        <f t="shared" si="114"/>
        <v>0.80162365248035528</v>
      </c>
      <c r="Y130" s="17">
        <f t="shared" si="115"/>
        <v>-2.963995977769522</v>
      </c>
      <c r="Z130" s="17">
        <f t="shared" si="116"/>
        <v>56.055</v>
      </c>
      <c r="AA130" s="17">
        <f t="shared" si="117"/>
        <v>19.370016177852513</v>
      </c>
      <c r="AB130" s="17">
        <f t="shared" si="118"/>
        <v>41.06888804491939</v>
      </c>
      <c r="AC130" s="17">
        <f t="shared" si="119"/>
        <v>36.663024999999998</v>
      </c>
      <c r="AD130" s="17">
        <f t="shared" si="120"/>
        <v>1.0730583191235019</v>
      </c>
      <c r="AE130" s="17">
        <f t="shared" si="121"/>
        <v>1.8716507280033632</v>
      </c>
      <c r="AF130" s="17">
        <f t="shared" si="122"/>
        <v>0.70281977138380802</v>
      </c>
      <c r="AG130" s="17">
        <f t="shared" si="123"/>
        <v>1.2042044551272846</v>
      </c>
      <c r="AH130" s="17">
        <f t="shared" si="124"/>
        <v>2.8258850217666433E-37</v>
      </c>
      <c r="AI130" s="17">
        <f t="shared" si="125"/>
        <v>0.75778125575795652</v>
      </c>
      <c r="AJ130" s="17">
        <f t="shared" si="126"/>
        <v>-7.4749055466920801E-39</v>
      </c>
      <c r="AK130" s="17">
        <f t="shared" si="127"/>
        <v>10.968648945020989</v>
      </c>
      <c r="AL130" s="17">
        <f t="shared" si="128"/>
        <v>0.42829767353843318</v>
      </c>
      <c r="AM130" s="17">
        <f t="shared" si="129"/>
        <v>-2.461372705564544</v>
      </c>
      <c r="AN130" s="40">
        <f t="shared" si="130"/>
        <v>11.249580177587367</v>
      </c>
    </row>
    <row r="131" spans="1:40" ht="18.75" x14ac:dyDescent="0.25">
      <c r="A131" s="55"/>
      <c r="B131" s="2">
        <v>51.6</v>
      </c>
      <c r="C131" s="2">
        <v>10.050000000000001</v>
      </c>
      <c r="D131" s="2">
        <v>14.18</v>
      </c>
      <c r="E131" s="2">
        <v>63.32</v>
      </c>
      <c r="F131" s="2">
        <v>10.97</v>
      </c>
      <c r="G131" s="2">
        <v>11.56</v>
      </c>
      <c r="H131" s="17">
        <f t="shared" si="98"/>
        <v>17.38030206872136</v>
      </c>
      <c r="I131" s="17">
        <f t="shared" si="99"/>
        <v>15.936577424277775</v>
      </c>
      <c r="J131" s="17">
        <f t="shared" si="100"/>
        <v>16.658439746499567</v>
      </c>
      <c r="K131" s="18">
        <f t="shared" si="101"/>
        <v>0.38262099483263673</v>
      </c>
      <c r="L131" s="17">
        <f t="shared" si="102"/>
        <v>51.6</v>
      </c>
      <c r="M131" s="17">
        <f t="shared" si="103"/>
        <v>13.895340998067999</v>
      </c>
      <c r="N131" s="17">
        <f t="shared" si="104"/>
        <v>14.18</v>
      </c>
      <c r="O131" s="17">
        <f t="shared" si="105"/>
        <v>63.32</v>
      </c>
      <c r="P131" s="17">
        <f t="shared" si="106"/>
        <v>15.167352313314025</v>
      </c>
      <c r="Q131" s="17">
        <f t="shared" si="107"/>
        <v>11.56</v>
      </c>
      <c r="R131" s="17">
        <f t="shared" si="108"/>
        <v>19.853284399629935</v>
      </c>
      <c r="S131" s="17">
        <f t="shared" si="109"/>
        <v>19.070452962533228</v>
      </c>
      <c r="T131" s="17">
        <f t="shared" si="110"/>
        <v>45.580908369271647</v>
      </c>
      <c r="U131" s="17">
        <f t="shared" si="111"/>
        <v>37.313321250100799</v>
      </c>
      <c r="V131" s="17">
        <f t="shared" si="112"/>
        <v>-8.2675871191708481</v>
      </c>
      <c r="W131" s="17">
        <f t="shared" si="113"/>
        <v>11.719999999999999</v>
      </c>
      <c r="X131" s="17">
        <f t="shared" si="114"/>
        <v>-0.78283143709670711</v>
      </c>
      <c r="Y131" s="17">
        <f t="shared" si="115"/>
        <v>-2.8052785471690749</v>
      </c>
      <c r="Z131" s="17">
        <f t="shared" si="116"/>
        <v>57.46</v>
      </c>
      <c r="AA131" s="17">
        <f t="shared" si="117"/>
        <v>19.461868681081583</v>
      </c>
      <c r="AB131" s="17">
        <f t="shared" si="118"/>
        <v>41.447114809686227</v>
      </c>
      <c r="AC131" s="17">
        <f t="shared" si="119"/>
        <v>55.651600000000016</v>
      </c>
      <c r="AD131" s="17">
        <f t="shared" si="120"/>
        <v>1.0959753832889065</v>
      </c>
      <c r="AE131" s="17">
        <f t="shared" si="121"/>
        <v>1.8757840906486711</v>
      </c>
      <c r="AF131" s="17">
        <f t="shared" si="122"/>
        <v>0.70019155843200909</v>
      </c>
      <c r="AG131" s="17">
        <f t="shared" si="123"/>
        <v>1.2044055424270843</v>
      </c>
      <c r="AH131" s="17">
        <f t="shared" si="124"/>
        <v>3.7498863516261331E-37</v>
      </c>
      <c r="AI131" s="17">
        <f t="shared" si="125"/>
        <v>0.76857760630741279</v>
      </c>
      <c r="AJ131" s="17">
        <f t="shared" si="126"/>
        <v>-1.0060352439745013E-38</v>
      </c>
      <c r="AK131" s="17">
        <f t="shared" si="127"/>
        <v>10.693670842158438</v>
      </c>
      <c r="AL131" s="17">
        <f t="shared" si="128"/>
        <v>-0.41733557769220314</v>
      </c>
      <c r="AM131" s="17">
        <f t="shared" si="129"/>
        <v>-2.3291810344179886</v>
      </c>
      <c r="AN131" s="40">
        <f t="shared" si="130"/>
        <v>10.952344468465631</v>
      </c>
    </row>
    <row r="132" spans="1:40" ht="18.75" x14ac:dyDescent="0.25">
      <c r="A132" s="55"/>
      <c r="B132" s="2">
        <v>51.6</v>
      </c>
      <c r="C132" s="2">
        <v>10.050000000000001</v>
      </c>
      <c r="D132" s="2">
        <v>14.18</v>
      </c>
      <c r="E132" s="2">
        <v>62.01</v>
      </c>
      <c r="F132" s="2">
        <v>11.14</v>
      </c>
      <c r="G132" s="2">
        <v>11.73</v>
      </c>
      <c r="H132" s="17">
        <f t="shared" si="98"/>
        <v>17.38030206872136</v>
      </c>
      <c r="I132" s="17">
        <f t="shared" si="99"/>
        <v>16.176912560807146</v>
      </c>
      <c r="J132" s="17">
        <f t="shared" si="100"/>
        <v>16.778607314764251</v>
      </c>
      <c r="K132" s="18">
        <f t="shared" si="101"/>
        <v>0.3798014217318112</v>
      </c>
      <c r="L132" s="17">
        <f t="shared" si="102"/>
        <v>51.6</v>
      </c>
      <c r="M132" s="17">
        <f t="shared" si="103"/>
        <v>13.867004288404704</v>
      </c>
      <c r="N132" s="17">
        <f t="shared" si="104"/>
        <v>14.18</v>
      </c>
      <c r="O132" s="17">
        <f t="shared" si="105"/>
        <v>62.01</v>
      </c>
      <c r="P132" s="17">
        <f t="shared" si="106"/>
        <v>15.370987838092379</v>
      </c>
      <c r="Q132" s="17">
        <f t="shared" si="107"/>
        <v>11.73</v>
      </c>
      <c r="R132" s="17">
        <f t="shared" si="108"/>
        <v>19.833461824266443</v>
      </c>
      <c r="S132" s="17">
        <f t="shared" si="109"/>
        <v>19.335463974748158</v>
      </c>
      <c r="T132" s="17">
        <f t="shared" si="110"/>
        <v>45.639376265912077</v>
      </c>
      <c r="U132" s="17">
        <f t="shared" si="111"/>
        <v>37.348193089450668</v>
      </c>
      <c r="V132" s="17">
        <f t="shared" si="112"/>
        <v>-8.2911831764614092</v>
      </c>
      <c r="W132" s="17">
        <f t="shared" si="113"/>
        <v>10.409999999999997</v>
      </c>
      <c r="X132" s="17">
        <f t="shared" si="114"/>
        <v>-0.49799784951828485</v>
      </c>
      <c r="Y132" s="17">
        <f t="shared" si="115"/>
        <v>-2.8313361968523414</v>
      </c>
      <c r="Z132" s="17">
        <f t="shared" si="116"/>
        <v>56.805</v>
      </c>
      <c r="AA132" s="17">
        <f t="shared" si="117"/>
        <v>19.584462899507301</v>
      </c>
      <c r="AB132" s="17">
        <f t="shared" si="118"/>
        <v>41.493784677681376</v>
      </c>
      <c r="AC132" s="17">
        <f t="shared" si="119"/>
        <v>46.308024999999994</v>
      </c>
      <c r="AD132" s="17">
        <f t="shared" si="120"/>
        <v>1.0853030327688233</v>
      </c>
      <c r="AE132" s="17">
        <f t="shared" si="121"/>
        <v>1.8813008304778285</v>
      </c>
      <c r="AF132" s="17">
        <f t="shared" si="122"/>
        <v>0.69987091941287838</v>
      </c>
      <c r="AG132" s="17">
        <f t="shared" si="123"/>
        <v>1.2055989408352836</v>
      </c>
      <c r="AH132" s="17">
        <f t="shared" si="124"/>
        <v>3.8829752306063994E-37</v>
      </c>
      <c r="AI132" s="17">
        <f t="shared" si="125"/>
        <v>0.78306248392603683</v>
      </c>
      <c r="AJ132" s="17">
        <f t="shared" si="126"/>
        <v>-1.0613738934846539E-38</v>
      </c>
      <c r="AK132" s="17">
        <f t="shared" si="127"/>
        <v>9.5917911271675163</v>
      </c>
      <c r="AL132" s="17">
        <f t="shared" si="128"/>
        <v>-0.26470931254083335</v>
      </c>
      <c r="AM132" s="17">
        <f t="shared" si="129"/>
        <v>-2.348489286902232</v>
      </c>
      <c r="AN132" s="40">
        <f t="shared" si="130"/>
        <v>9.878660333165115</v>
      </c>
    </row>
    <row r="133" spans="1:40" ht="19.5" thickBot="1" x14ac:dyDescent="0.3">
      <c r="A133" s="56"/>
      <c r="B133" s="41">
        <v>51.6</v>
      </c>
      <c r="C133" s="41">
        <v>10.050000000000001</v>
      </c>
      <c r="D133" s="41">
        <v>14.18</v>
      </c>
      <c r="E133" s="41">
        <v>61.94</v>
      </c>
      <c r="F133" s="41">
        <v>11.44</v>
      </c>
      <c r="G133" s="41">
        <v>11.81</v>
      </c>
      <c r="H133" s="29">
        <f t="shared" si="98"/>
        <v>17.38030206872136</v>
      </c>
      <c r="I133" s="29">
        <f t="shared" si="99"/>
        <v>16.442314313988771</v>
      </c>
      <c r="J133" s="29">
        <f t="shared" si="100"/>
        <v>16.911308191355065</v>
      </c>
      <c r="K133" s="42">
        <f t="shared" si="101"/>
        <v>0.37664306510703965</v>
      </c>
      <c r="L133" s="29">
        <f t="shared" si="102"/>
        <v>51.6</v>
      </c>
      <c r="M133" s="29">
        <f t="shared" si="103"/>
        <v>13.835262804325749</v>
      </c>
      <c r="N133" s="29">
        <f t="shared" si="104"/>
        <v>14.18</v>
      </c>
      <c r="O133" s="29">
        <f t="shared" si="105"/>
        <v>61.94</v>
      </c>
      <c r="P133" s="29">
        <f t="shared" si="106"/>
        <v>15.748796664824532</v>
      </c>
      <c r="Q133" s="29">
        <f t="shared" si="107"/>
        <v>11.81</v>
      </c>
      <c r="R133" s="29">
        <f t="shared" si="108"/>
        <v>19.81128206009797</v>
      </c>
      <c r="S133" s="29">
        <f t="shared" si="109"/>
        <v>19.685037373344972</v>
      </c>
      <c r="T133" s="29">
        <f t="shared" si="110"/>
        <v>45.7050081816069</v>
      </c>
      <c r="U133" s="29">
        <f t="shared" si="111"/>
        <v>36.866177869165298</v>
      </c>
      <c r="V133" s="29">
        <f t="shared" si="112"/>
        <v>-8.8388303124416012</v>
      </c>
      <c r="W133" s="29">
        <f t="shared" si="113"/>
        <v>10.339999999999996</v>
      </c>
      <c r="X133" s="29">
        <f t="shared" si="114"/>
        <v>-0.12624468675299738</v>
      </c>
      <c r="Y133" s="29">
        <f t="shared" si="115"/>
        <v>-3.0434477347807367</v>
      </c>
      <c r="Z133" s="29">
        <f t="shared" si="116"/>
        <v>56.769999999999996</v>
      </c>
      <c r="AA133" s="29">
        <f t="shared" si="117"/>
        <v>19.748159716721471</v>
      </c>
      <c r="AB133" s="29">
        <f t="shared" si="118"/>
        <v>41.285593025386099</v>
      </c>
      <c r="AC133" s="29">
        <f t="shared" si="119"/>
        <v>45.832899999999945</v>
      </c>
      <c r="AD133" s="29">
        <f t="shared" si="120"/>
        <v>1.0847319308537937</v>
      </c>
      <c r="AE133" s="29">
        <f t="shared" si="121"/>
        <v>1.8886671872524663</v>
      </c>
      <c r="AF133" s="29">
        <f t="shared" si="122"/>
        <v>0.70130745174913089</v>
      </c>
      <c r="AG133" s="29">
        <f t="shared" si="123"/>
        <v>1.2077429735150316</v>
      </c>
      <c r="AH133" s="29">
        <f t="shared" si="124"/>
        <v>3.3233302863148951E-37</v>
      </c>
      <c r="AI133" s="29">
        <f t="shared" si="125"/>
        <v>0.8025290048763809</v>
      </c>
      <c r="AJ133" s="29">
        <f t="shared" si="126"/>
        <v>-9.3098269024958811E-39</v>
      </c>
      <c r="AK133" s="29">
        <f t="shared" si="127"/>
        <v>9.5323090488000766</v>
      </c>
      <c r="AL133" s="29">
        <f t="shared" si="128"/>
        <v>-6.6843267890226613E-2</v>
      </c>
      <c r="AM133" s="29">
        <f t="shared" si="129"/>
        <v>-2.5199465461786503</v>
      </c>
      <c r="AN133" s="43">
        <f t="shared" si="130"/>
        <v>9.8599956602371677</v>
      </c>
    </row>
  </sheetData>
  <mergeCells count="20">
    <mergeCell ref="Z29:AB29"/>
    <mergeCell ref="AD29:AG29"/>
    <mergeCell ref="AH29:AJ29"/>
    <mergeCell ref="AK29:AM29"/>
    <mergeCell ref="B24:C24"/>
    <mergeCell ref="B29:G29"/>
    <mergeCell ref="H29:J29"/>
    <mergeCell ref="L29:Q29"/>
    <mergeCell ref="R29:S29"/>
    <mergeCell ref="T29:U29"/>
    <mergeCell ref="Q2:T3"/>
    <mergeCell ref="A35:A43"/>
    <mergeCell ref="A45:A53"/>
    <mergeCell ref="A55:A63"/>
    <mergeCell ref="A70:A78"/>
    <mergeCell ref="A80:A88"/>
    <mergeCell ref="A90:A98"/>
    <mergeCell ref="A105:A113"/>
    <mergeCell ref="A115:A123"/>
    <mergeCell ref="A125:A13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Proteinmehl</vt:lpstr>
      <vt:lpstr>Bratwurst</vt:lpstr>
      <vt:lpstr>Leberwurst</vt:lpstr>
    </vt:vector>
  </TitlesOfParts>
  <Company>FhG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Verena</dc:creator>
  <cp:lastModifiedBy>Niklas</cp:lastModifiedBy>
  <dcterms:created xsi:type="dcterms:W3CDTF">2025-10-22T07:45:55Z</dcterms:created>
  <dcterms:modified xsi:type="dcterms:W3CDTF">2026-02-15T18:26:06Z</dcterms:modified>
</cp:coreProperties>
</file>